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P:\2022\SPS22\MESSE\DOKUMENT\Messekalkulator\Vertrieb\"/>
    </mc:Choice>
  </mc:AlternateContent>
  <bookViews>
    <workbookView xWindow="240" yWindow="48" windowWidth="18852" windowHeight="11988"/>
  </bookViews>
  <sheets>
    <sheet name="Kalkulator" sheetId="1" r:id="rId1"/>
  </sheets>
  <definedNames>
    <definedName name="_xlnm.Print_Titles" localSheetId="0">Kalkulator!$1:$1</definedName>
    <definedName name="Standfläche">Kalkulator!#REF!,Kalkulator!#REF!,Kalkulator!#REF!,Kalkulator!#REF!,Kalkulator!$B$74,Kalkulator!#REF!,Kalkulator!$B$80,Kalkulator!$B$82,Kalkulator!$B$88,Kalkulator!$B$90,Kalkulator!$B$92,Kalkulator!$B$94,Kalkulator!$B$100,Kalkulator!$B$102,Kalkulator!$B$104,Kalkulator!$B$106,Kalkulator!#REF!,Kalkulator!$B$108,Kalkulator!$B$112,Kalkulator!$B$114,Kalkulator!$B$116,Kalkulator!$B$118</definedName>
  </definedNames>
  <calcPr calcId="152511"/>
</workbook>
</file>

<file path=xl/calcChain.xml><?xml version="1.0" encoding="utf-8"?>
<calcChain xmlns="http://schemas.openxmlformats.org/spreadsheetml/2006/main">
  <c r="B17" i="1" l="1"/>
  <c r="F17" i="1" s="1"/>
  <c r="F118" i="1"/>
  <c r="F114" i="1" l="1"/>
  <c r="F112" i="1" l="1"/>
  <c r="F108" i="1"/>
  <c r="F106" i="1"/>
  <c r="F104" i="1"/>
  <c r="F102" i="1"/>
  <c r="F100" i="1"/>
  <c r="F98" i="1"/>
  <c r="F96" i="1"/>
  <c r="F94" i="1"/>
  <c r="F92" i="1"/>
  <c r="F90" i="1"/>
  <c r="F88" i="1"/>
  <c r="F70" i="1" l="1"/>
  <c r="F66" i="1"/>
  <c r="F58" i="1" l="1"/>
  <c r="F60" i="1"/>
  <c r="F56" i="1"/>
  <c r="F54" i="1"/>
  <c r="F52" i="1"/>
  <c r="F50" i="1"/>
  <c r="F44" i="1"/>
  <c r="F42" i="1"/>
  <c r="F40" i="1"/>
  <c r="F38" i="1"/>
  <c r="F36" i="1"/>
  <c r="F34" i="1"/>
  <c r="F27" i="1"/>
  <c r="F25" i="1"/>
  <c r="F23" i="1"/>
  <c r="F21" i="1"/>
  <c r="F15" i="1"/>
  <c r="F13" i="1"/>
  <c r="F11" i="1"/>
  <c r="F9" i="1"/>
  <c r="F116" i="1" l="1"/>
  <c r="F74" i="1" l="1"/>
  <c r="B62" i="1" l="1"/>
  <c r="B46" i="1"/>
  <c r="F62" i="1" l="1"/>
  <c r="F80" i="1"/>
  <c r="F46" i="1"/>
  <c r="F84" i="1" l="1"/>
  <c r="F82" i="1"/>
  <c r="B29" i="1" l="1"/>
  <c r="F29" i="1" s="1"/>
  <c r="F120" i="1" l="1"/>
</calcChain>
</file>

<file path=xl/sharedStrings.xml><?xml version="1.0" encoding="utf-8"?>
<sst xmlns="http://schemas.openxmlformats.org/spreadsheetml/2006/main" count="163" uniqueCount="98">
  <si>
    <t>m²</t>
  </si>
  <si>
    <t>x</t>
  </si>
  <si>
    <t>GESAMTSUMME</t>
  </si>
  <si>
    <t>Standpakete</t>
  </si>
  <si>
    <t>Preisinformationen für zusätzliche Serviceleistungen bei eigenem Standbau</t>
  </si>
  <si>
    <t>Mitaussteller</t>
  </si>
  <si>
    <t>zzgl. USt. (19%)</t>
  </si>
  <si>
    <t xml:space="preserve">Bitte geben Sie die gewünschte Standgröße in das Feld für die bevorzugte Standart ein.
Die AUMA-Gebühr wird automatisch berechnet. </t>
  </si>
  <si>
    <t>Reihenstand</t>
  </si>
  <si>
    <t xml:space="preserve">Eckstand </t>
  </si>
  <si>
    <t xml:space="preserve">Kopfstand </t>
  </si>
  <si>
    <t xml:space="preserve">Blockstand </t>
  </si>
  <si>
    <r>
      <t xml:space="preserve">Mitaussteller </t>
    </r>
    <r>
      <rPr>
        <sz val="8"/>
        <color indexed="8"/>
        <rFont val="Arial"/>
        <family val="2"/>
      </rPr>
      <t/>
    </r>
  </si>
  <si>
    <t xml:space="preserve">AUMA-Gebühr </t>
  </si>
  <si>
    <t>(0,60 €/m²)</t>
  </si>
  <si>
    <t>Hauptanschluss Elektro</t>
  </si>
  <si>
    <t>W-LAN</t>
  </si>
  <si>
    <t>Budgetkalkulator</t>
  </si>
  <si>
    <t>Basis</t>
  </si>
  <si>
    <t>Komfort</t>
  </si>
  <si>
    <t>Premium</t>
  </si>
  <si>
    <t>(105,00 €/m²)</t>
  </si>
  <si>
    <t>(120,00 €/m²)</t>
  </si>
  <si>
    <t>(145,00 €/m²)</t>
  </si>
  <si>
    <t>(obligatorisch 690,00 €/Aussteller)</t>
  </si>
  <si>
    <t xml:space="preserve">Kombipakete (Standfläche + Standbau) </t>
  </si>
  <si>
    <t>Reine Standfläche (ohne Standbau/-ausstattung)</t>
  </si>
  <si>
    <t>Reihenstand Kombipaket Basis</t>
  </si>
  <si>
    <t>Eckstand Kombipaket Basis</t>
  </si>
  <si>
    <t>AUMA-Gebühr</t>
  </si>
  <si>
    <t>Ausstattungspaket COMFORT</t>
  </si>
  <si>
    <t>Ausstattungspaket COMFORT PLUS</t>
  </si>
  <si>
    <t>Upgrade CONTOUR</t>
  </si>
  <si>
    <t>Upgrade FACET</t>
  </si>
  <si>
    <t>Upgrade DIALOGUE 350</t>
  </si>
  <si>
    <t>Upgrade EXCLUSIVE</t>
  </si>
  <si>
    <t>Reihenstand Kombipaket Komfort</t>
  </si>
  <si>
    <t>Eckstand Kombipaket Komfort</t>
  </si>
  <si>
    <t>Reihenstand Kombipaket Premium</t>
  </si>
  <si>
    <t>Eckstand Kombipaket Premium</t>
  </si>
  <si>
    <t>(1 Seite offen | Mindestgröße 12 m² | 391,00 €/m²)</t>
  </si>
  <si>
    <t>Bitte geben Sie die gewünschte Standgröße in das Feld für das bevorzugte Paket ein. Das Hinzubuchen eines Hygienepakets ist möglich.</t>
  </si>
  <si>
    <t>Mietstände (exklusive Standfläche)</t>
  </si>
  <si>
    <t>Mietstände - Anbieter Mesomondo</t>
  </si>
  <si>
    <t>Mietstände - Anbieter fairconstruction</t>
  </si>
  <si>
    <t>Basispaket GEMMA 250</t>
  </si>
  <si>
    <t xml:space="preserve">Bitte geben Sie die gewünschte Standgröße in das Feld für das bevorzugte Paket ein. 
Bitte beachten Sie, dass für manche Standpakete bestimmte Größenanforderungen der Standfläche gelten. </t>
  </si>
  <si>
    <t>Standfläche Frühbucherpreis (bis 31.03.2022)</t>
  </si>
  <si>
    <t>Standfläche Normalpreis (ab 01.04.2022)</t>
  </si>
  <si>
    <t>(1 Seite offen | Mindestgröße 12 m² | 238,00 €/m²)</t>
  </si>
  <si>
    <t>(2 Seiten offen | Mindestgröße 20 m² | 287,00 €/m²)</t>
  </si>
  <si>
    <t>(3 Seiten offen | Mindestgröße 40 m² | 299,00 €/m²)</t>
  </si>
  <si>
    <t>(4 Seiten offen | Mindestgröße 80 m² | 311,00 €/m²)</t>
  </si>
  <si>
    <t>(1 Seite offen | Mindestgröße 12 m² | 240,00 €/m²)</t>
  </si>
  <si>
    <t>(2 Seiten offen | Mindestgröße 20 m² | 290,00 €/m²)</t>
  </si>
  <si>
    <t>(3 Seiten offen | Mindestgröße 40 m² | 303,00 €/m²)</t>
  </si>
  <si>
    <t>(4 Seiten offen | Mindestgröße 80 m² | 315,00 €/m²)</t>
  </si>
  <si>
    <t>Standwunsch Frühbucherpreis (bis 31.03.2022)</t>
  </si>
  <si>
    <t>Standwunsch Normalpreis (ab 01.04.2022)</t>
  </si>
  <si>
    <t>(1 Seite offen | Mindestgröße 12 m² | 358,00 €/m²)</t>
  </si>
  <si>
    <t>(2 Seiten offen | Mindestgröße 20 m² | 407,00 €/m²)</t>
  </si>
  <si>
    <t>(1 Seite offen | Mindestgröße 12 m² | 373,00 €/m²)</t>
  </si>
  <si>
    <t>(2 Seiten offen | Mindestgröße 20 m² | 422,00 €/m²)</t>
  </si>
  <si>
    <t>(1 Seite offen | Mindestgröße 12 m² | 414,00 €/m²)</t>
  </si>
  <si>
    <t>(2 Seiten offen | Mindestgröße 20 m² | 467,00 €/m²)</t>
  </si>
  <si>
    <t>(1 Seite offen | Mindestgröße 12 m² | 376,00 €/m²)</t>
  </si>
  <si>
    <t>(2 Seiten offen | Mindestgröße 20 m² | 430,00 €/m²)</t>
  </si>
  <si>
    <t>(2 Seiten offen | Mindestgröße 20 m² | 445,00 €/m²)</t>
  </si>
  <si>
    <t>(1 Seite offen | Mindestgröße 12 m² | 440,00 €/m²)</t>
  </si>
  <si>
    <t>(2 Seiten offen | Mindestgröße 20 m² | 498,00 €/m²)</t>
  </si>
  <si>
    <t>Obligatorisches Digitalpaket</t>
  </si>
  <si>
    <t>Digitalpaket</t>
  </si>
  <si>
    <t>(obligatorisch 470,00 €/Aussteller)</t>
  </si>
  <si>
    <t>Obligatorische Marketingpauschale</t>
  </si>
  <si>
    <t>Marketingpauschale</t>
  </si>
  <si>
    <t>(Obligatorische Marketingpauschale: 540,00 €/Mitaussteller)</t>
  </si>
  <si>
    <t xml:space="preserve">Bitte geben Sie die gewünschte Standgröße in das Feld für die bevorzugte Standart ein. 
Die Ausstattungsdetails finden Sie im Anmeldeformular.
Die AUMA-Gebühr wird automatisch berechnet. </t>
  </si>
  <si>
    <t>(Standgröße 12-17 m² | 75,80 €/m²)</t>
  </si>
  <si>
    <t>(Standgröße 18-23 m² | 63,50 €/m²)</t>
  </si>
  <si>
    <t>(Standgröße 24-34 m² | 58,40 €/m²)</t>
  </si>
  <si>
    <t>(Standgröße 35-50 m² | 53,30 €/m²)</t>
  </si>
  <si>
    <t>(zuzüglich 540,10 €/Stück)</t>
  </si>
  <si>
    <t>(zuzüglich 1.024,90 €/Stück)</t>
  </si>
  <si>
    <t>(zuzüglich 1.814,80 €/Stück)</t>
  </si>
  <si>
    <t>(zuzüglich 537,50 €/Stück)</t>
  </si>
  <si>
    <t>(zuzüglich 887,50 €/Stück)</t>
  </si>
  <si>
    <t>(zuzüglich 1.429,90 €/Stück)</t>
  </si>
  <si>
    <t>(1 bis 3 kW, zzgl. täglicher Verbrauch, 153,00 € + 8,70 €/Tag)</t>
  </si>
  <si>
    <t>(Einzelplatzzugang | 285,00 €/Stück (10 Mbit/Sekunde))</t>
  </si>
  <si>
    <t>Dauer-Parkausweis (3 Tage)</t>
  </si>
  <si>
    <t>(für PKW, 25,21 €/Stück + 4,50 € Bearbeitungsgebühr)</t>
  </si>
  <si>
    <t>bis 3 kW (230V/16A), zzgl. täglicher Verbrauch, 153,00 €/Stück+ 8,70 €/Tag)</t>
  </si>
  <si>
    <t>(Installation der Fa. HILPERT o. Fa. Brochier 375,00 €/Stück zzgl. 39,90 € Achtung: ohne Endgerät)</t>
  </si>
  <si>
    <t>Wasseranschluss</t>
  </si>
  <si>
    <t xml:space="preserve">Bitte geben Sie die gewünschte Standgröße
in das Feld für die bevorzugte Standart ein. 
Die Ausstattungsdetails finden Sie im Anmeldeformular.
Die AUMA-Gebühr wird automatisch berechnet. </t>
  </si>
  <si>
    <r>
      <t xml:space="preserve">Der Budgetkalkulator ist lediglich eine </t>
    </r>
    <r>
      <rPr>
        <b/>
        <sz val="10"/>
        <color theme="0"/>
        <rFont val="Arial"/>
        <family val="2"/>
      </rPr>
      <t>unverbindliche Kostenübersicht</t>
    </r>
    <r>
      <rPr>
        <sz val="10"/>
        <color theme="0"/>
        <rFont val="Arial"/>
        <family val="2"/>
      </rPr>
      <t>. Der Endpreis kann naturgemäß keine individuellen und messespezifischen Besonderheiten berücksichtigen. 
Änderungen aus aktuellem Anlass bleiben vorbehalten. Bitte beachten Sie, dass es sich lediglich um eine Auswahl an Serviceleistungen handelt. 
Weitere Informationen finden Sie auf unserer Website unter sps-messe.de. Wir beraten Sie gerne.</t>
    </r>
  </si>
  <si>
    <t>Nähere Informationen zur Marketingpauschale finden Sie im Anmeldeformular.</t>
  </si>
  <si>
    <t>Nähere Informationen zum Digitalpaket
finden Sie im Anmeldeformular.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</si>
</sst>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4" x14ac:knownFonts="1">
    <font>
      <sz val="11"/>
      <color theme="1"/>
      <name val="Calibri"/>
      <family val="2"/>
      <scheme val="minor"/>
    </font>
    <font>
      <sz val="11"/>
      <color indexed="8"/>
      <name val="Arial"/>
      <family val="2"/>
    </font>
    <font>
      <b/>
      <sz val="11"/>
      <color indexed="8"/>
      <name val="Arial"/>
      <family val="2"/>
    </font>
    <font>
      <sz val="8"/>
      <color indexed="8"/>
      <name val="Arial"/>
      <family val="2"/>
    </font>
    <font>
      <u/>
      <sz val="10"/>
      <name val="Arial"/>
      <family val="2"/>
    </font>
    <font>
      <b/>
      <sz val="11"/>
      <name val="Arial"/>
      <family val="2"/>
    </font>
    <font>
      <sz val="11"/>
      <name val="Arial"/>
      <family val="2"/>
    </font>
    <font>
      <sz val="10"/>
      <color theme="1"/>
      <name val="Arial"/>
      <family val="2"/>
    </font>
    <font>
      <u/>
      <sz val="11"/>
      <color theme="10"/>
      <name val="Calibri"/>
      <family val="2"/>
    </font>
    <font>
      <sz val="10"/>
      <color rgb="FFFF0000"/>
      <name val="Arial"/>
      <family val="2"/>
    </font>
    <font>
      <b/>
      <sz val="11"/>
      <color rgb="FFFF0000"/>
      <name val="Arial"/>
      <family val="2"/>
    </font>
    <font>
      <sz val="11"/>
      <color theme="1"/>
      <name val="Arial"/>
      <family val="2"/>
    </font>
    <font>
      <b/>
      <sz val="11"/>
      <color theme="1"/>
      <name val="Arial"/>
      <family val="2"/>
    </font>
    <font>
      <b/>
      <sz val="18"/>
      <color rgb="FFFF0000"/>
      <name val="Arial"/>
      <family val="2"/>
    </font>
    <font>
      <u/>
      <sz val="11"/>
      <color theme="10"/>
      <name val="Arial"/>
      <family val="2"/>
    </font>
    <font>
      <sz val="10"/>
      <color theme="4" tint="-0.249977111117893"/>
      <name val="Arial"/>
      <family val="2"/>
    </font>
    <font>
      <b/>
      <sz val="11"/>
      <color rgb="FF0070C0"/>
      <name val="Arial"/>
      <family val="2"/>
    </font>
    <font>
      <b/>
      <sz val="48"/>
      <color theme="1"/>
      <name val="Arial"/>
      <family val="2"/>
    </font>
    <font>
      <sz val="10"/>
      <color theme="0"/>
      <name val="Arial"/>
      <family val="2"/>
    </font>
    <font>
      <sz val="11"/>
      <color theme="0"/>
      <name val="Arial"/>
      <family val="2"/>
    </font>
    <font>
      <b/>
      <sz val="10"/>
      <color theme="0"/>
      <name val="Arial"/>
      <family val="2"/>
    </font>
    <font>
      <b/>
      <sz val="10"/>
      <color theme="1"/>
      <name val="Arial"/>
      <family val="2"/>
    </font>
    <font>
      <b/>
      <sz val="12"/>
      <color theme="0"/>
      <name val="Arial"/>
      <family val="2"/>
    </font>
    <font>
      <sz val="11"/>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4" tint="0.39997558519241921"/>
        <bgColor indexed="64"/>
      </patternFill>
    </fill>
    <fill>
      <patternFill patternType="solid">
        <fgColor rgb="FF50555F"/>
        <bgColor indexed="64"/>
      </patternFill>
    </fill>
  </fills>
  <borders count="8">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09">
    <xf numFmtId="0" fontId="0" fillId="0" borderId="0" xfId="0"/>
    <xf numFmtId="164" fontId="11" fillId="2" borderId="0" xfId="0" applyNumberFormat="1" applyFont="1" applyFill="1" applyBorder="1" applyProtection="1"/>
    <xf numFmtId="164" fontId="6" fillId="2" borderId="0" xfId="0" applyNumberFormat="1" applyFont="1" applyFill="1" applyBorder="1" applyProtection="1"/>
    <xf numFmtId="0" fontId="19" fillId="4" borderId="7" xfId="0" applyNumberFormat="1" applyFont="1" applyFill="1" applyBorder="1" applyAlignment="1" applyProtection="1">
      <alignment horizontal="center" vertical="center"/>
      <protection locked="0"/>
    </xf>
    <xf numFmtId="0" fontId="19" fillId="4" borderId="4" xfId="0" applyNumberFormat="1" applyFont="1" applyFill="1" applyBorder="1" applyAlignment="1" applyProtection="1">
      <alignment horizontal="center" vertical="center"/>
      <protection locked="0"/>
    </xf>
    <xf numFmtId="0" fontId="4" fillId="3" borderId="0" xfId="1" applyFont="1" applyFill="1" applyBorder="1" applyAlignment="1" applyProtection="1">
      <alignment vertical="top" wrapText="1"/>
    </xf>
    <xf numFmtId="164" fontId="11" fillId="2" borderId="0" xfId="0" applyNumberFormat="1" applyFont="1" applyFill="1" applyBorder="1" applyAlignment="1" applyProtection="1"/>
    <xf numFmtId="164" fontId="11" fillId="2" borderId="0" xfId="0" applyNumberFormat="1" applyFont="1" applyFill="1" applyBorder="1" applyAlignment="1" applyProtection="1">
      <alignment vertical="center"/>
    </xf>
    <xf numFmtId="0" fontId="19" fillId="4" borderId="4" xfId="0" applyNumberFormat="1" applyFont="1" applyFill="1" applyBorder="1" applyAlignment="1" applyProtection="1">
      <alignment horizontal="center" vertical="center"/>
    </xf>
    <xf numFmtId="0" fontId="19" fillId="4" borderId="7" xfId="0" applyNumberFormat="1" applyFont="1" applyFill="1" applyBorder="1" applyAlignment="1" applyProtection="1">
      <alignment horizontal="center" vertical="center"/>
    </xf>
    <xf numFmtId="0" fontId="17" fillId="2" borderId="6" xfId="0" applyFont="1" applyFill="1" applyBorder="1" applyAlignment="1" applyProtection="1">
      <alignment vertical="top"/>
    </xf>
    <xf numFmtId="0" fontId="17" fillId="2" borderId="0" xfId="0" applyFont="1" applyFill="1" applyBorder="1" applyAlignment="1" applyProtection="1">
      <alignment vertical="top"/>
    </xf>
    <xf numFmtId="0" fontId="17" fillId="2" borderId="0" xfId="0" applyFont="1" applyFill="1" applyBorder="1" applyAlignment="1" applyProtection="1">
      <alignment horizontal="left" vertical="top"/>
    </xf>
    <xf numFmtId="0" fontId="11" fillId="2" borderId="1" xfId="0" applyFont="1" applyFill="1" applyBorder="1" applyProtection="1"/>
    <xf numFmtId="0" fontId="13" fillId="2" borderId="2" xfId="0" applyFont="1" applyFill="1" applyBorder="1" applyAlignment="1" applyProtection="1">
      <alignment horizontal="center" vertical="center"/>
    </xf>
    <xf numFmtId="0" fontId="10" fillId="3" borderId="0" xfId="0" applyFont="1" applyFill="1" applyProtection="1"/>
    <xf numFmtId="0" fontId="11" fillId="3" borderId="0" xfId="0" applyFont="1" applyFill="1" applyProtection="1"/>
    <xf numFmtId="0" fontId="11" fillId="0" borderId="0" xfId="0" applyFont="1" applyProtection="1"/>
    <xf numFmtId="0" fontId="18" fillId="4" borderId="0" xfId="0" applyFont="1" applyFill="1" applyBorder="1" applyAlignment="1" applyProtection="1">
      <alignment horizontal="left" vertical="center" wrapText="1"/>
    </xf>
    <xf numFmtId="0" fontId="14" fillId="2" borderId="5" xfId="1" applyFont="1" applyFill="1" applyBorder="1" applyAlignment="1" applyProtection="1">
      <alignment horizontal="left" vertical="top" wrapText="1"/>
    </xf>
    <xf numFmtId="0" fontId="7" fillId="3" borderId="0" xfId="0" applyFont="1" applyFill="1" applyBorder="1" applyAlignment="1" applyProtection="1">
      <alignment vertical="top" wrapText="1"/>
    </xf>
    <xf numFmtId="0" fontId="11" fillId="2" borderId="6" xfId="0" applyFont="1" applyFill="1" applyBorder="1" applyProtection="1"/>
    <xf numFmtId="0" fontId="11" fillId="2" borderId="0" xfId="0" applyFont="1" applyFill="1" applyProtection="1"/>
    <xf numFmtId="0" fontId="11" fillId="2" borderId="5" xfId="0" applyFont="1" applyFill="1" applyBorder="1" applyProtection="1"/>
    <xf numFmtId="0" fontId="11" fillId="2" borderId="0" xfId="0" applyFont="1" applyFill="1" applyBorder="1" applyAlignment="1" applyProtection="1">
      <alignment horizontal="center" vertical="center"/>
    </xf>
    <xf numFmtId="0" fontId="12" fillId="2" borderId="0" xfId="0" applyFont="1" applyFill="1" applyBorder="1" applyAlignment="1" applyProtection="1">
      <alignment vertical="center"/>
    </xf>
    <xf numFmtId="0" fontId="11" fillId="2" borderId="0" xfId="0" applyFont="1" applyFill="1" applyBorder="1" applyProtection="1"/>
    <xf numFmtId="0" fontId="15" fillId="2" borderId="0" xfId="0" applyFont="1" applyFill="1" applyBorder="1" applyAlignment="1" applyProtection="1">
      <alignment vertical="top" wrapText="1"/>
    </xf>
    <xf numFmtId="0" fontId="15" fillId="2" borderId="5" xfId="0" applyFont="1" applyFill="1" applyBorder="1" applyAlignment="1" applyProtection="1">
      <alignment vertical="top" wrapText="1"/>
    </xf>
    <xf numFmtId="0" fontId="11" fillId="2" borderId="0" xfId="0" applyNumberFormat="1" applyFont="1" applyFill="1" applyBorder="1" applyAlignment="1" applyProtection="1">
      <alignment horizontal="center" vertical="center"/>
    </xf>
    <xf numFmtId="0" fontId="11" fillId="2" borderId="0" xfId="0" applyFont="1" applyFill="1" applyBorder="1" applyAlignment="1" applyProtection="1">
      <alignment horizontal="center"/>
    </xf>
    <xf numFmtId="0" fontId="12" fillId="2" borderId="0" xfId="0" applyFont="1" applyFill="1" applyBorder="1" applyProtection="1"/>
    <xf numFmtId="0" fontId="11" fillId="2" borderId="0" xfId="0" applyNumberFormat="1" applyFont="1" applyFill="1" applyBorder="1" applyAlignment="1" applyProtection="1">
      <alignment horizontal="center"/>
    </xf>
    <xf numFmtId="0" fontId="15" fillId="2" borderId="0"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2" fillId="2" borderId="0" xfId="0" applyFont="1" applyFill="1" applyBorder="1" applyAlignment="1" applyProtection="1">
      <alignment vertical="top" wrapText="1"/>
    </xf>
    <xf numFmtId="0" fontId="7" fillId="3" borderId="0" xfId="0" applyFont="1" applyFill="1" applyBorder="1" applyAlignment="1" applyProtection="1">
      <alignment vertical="center" wrapText="1"/>
    </xf>
    <xf numFmtId="0" fontId="14" fillId="2" borderId="0" xfId="1" applyNumberFormat="1" applyFont="1" applyFill="1" applyBorder="1" applyAlignment="1" applyProtection="1">
      <alignment horizontal="left" vertical="top"/>
    </xf>
    <xf numFmtId="0" fontId="12" fillId="2" borderId="6" xfId="0" applyFont="1" applyFill="1" applyBorder="1" applyAlignment="1" applyProtection="1">
      <alignment vertical="top" wrapText="1"/>
    </xf>
    <xf numFmtId="0" fontId="11" fillId="2" borderId="0" xfId="0" applyFont="1" applyFill="1" applyBorder="1" applyAlignment="1" applyProtection="1">
      <alignment vertical="center" wrapText="1"/>
    </xf>
    <xf numFmtId="0" fontId="11" fillId="3" borderId="0" xfId="0" applyFont="1" applyFill="1" applyAlignment="1" applyProtection="1"/>
    <xf numFmtId="0" fontId="11" fillId="0" borderId="0" xfId="0" applyFont="1" applyAlignment="1" applyProtection="1"/>
    <xf numFmtId="0" fontId="12" fillId="2" borderId="0" xfId="0" applyFont="1" applyFill="1" applyBorder="1" applyAlignment="1" applyProtection="1">
      <alignment wrapText="1"/>
    </xf>
    <xf numFmtId="0" fontId="11" fillId="2" borderId="0" xfId="0" applyFont="1" applyFill="1" applyBorder="1" applyAlignment="1" applyProtection="1">
      <alignment vertical="top" wrapText="1"/>
    </xf>
    <xf numFmtId="0" fontId="14" fillId="2" borderId="0" xfId="1" applyFont="1" applyFill="1" applyBorder="1" applyAlignment="1" applyProtection="1">
      <alignment horizontal="left" vertical="top" wrapText="1"/>
    </xf>
    <xf numFmtId="0" fontId="12" fillId="2" borderId="5" xfId="0" applyFont="1" applyFill="1" applyBorder="1" applyAlignment="1" applyProtection="1">
      <alignment vertical="top" wrapText="1"/>
    </xf>
    <xf numFmtId="0" fontId="11" fillId="2" borderId="0" xfId="0" applyFont="1" applyFill="1" applyBorder="1" applyAlignment="1" applyProtection="1">
      <alignment horizontal="left" wrapText="1"/>
    </xf>
    <xf numFmtId="0" fontId="12" fillId="2" borderId="0" xfId="0" applyFont="1" applyFill="1" applyBorder="1" applyAlignment="1" applyProtection="1">
      <alignment horizontal="left"/>
    </xf>
    <xf numFmtId="0" fontId="12" fillId="2" borderId="5" xfId="0" applyFont="1" applyFill="1" applyBorder="1" applyAlignment="1" applyProtection="1">
      <alignment horizontal="left"/>
    </xf>
    <xf numFmtId="0" fontId="21" fillId="2" borderId="0" xfId="0" applyFont="1" applyFill="1" applyBorder="1" applyAlignment="1" applyProtection="1">
      <alignment horizontal="left"/>
    </xf>
    <xf numFmtId="0" fontId="14" fillId="2" borderId="6" xfId="1" applyNumberFormat="1" applyFont="1" applyFill="1" applyBorder="1" applyAlignment="1" applyProtection="1">
      <alignment horizontal="left" vertical="top"/>
    </xf>
    <xf numFmtId="0" fontId="15" fillId="2" borderId="0" xfId="0" applyFont="1" applyFill="1" applyBorder="1" applyAlignment="1" applyProtection="1">
      <alignment vertical="center" wrapText="1"/>
    </xf>
    <xf numFmtId="0" fontId="15" fillId="2" borderId="5" xfId="0" applyFont="1" applyFill="1" applyBorder="1" applyAlignment="1" applyProtection="1">
      <alignment vertical="center" wrapText="1"/>
    </xf>
    <xf numFmtId="0" fontId="2" fillId="2" borderId="0" xfId="0" applyFont="1" applyFill="1" applyBorder="1" applyAlignment="1" applyProtection="1">
      <alignment vertical="center"/>
    </xf>
    <xf numFmtId="0" fontId="1" fillId="2" borderId="0" xfId="0" applyFont="1" applyFill="1" applyBorder="1" applyAlignment="1" applyProtection="1">
      <alignment vertical="top"/>
    </xf>
    <xf numFmtId="0" fontId="2" fillId="2" borderId="0" xfId="0" applyFont="1" applyFill="1" applyBorder="1" applyAlignment="1" applyProtection="1">
      <alignment vertical="top"/>
    </xf>
    <xf numFmtId="0" fontId="12" fillId="2" borderId="0" xfId="0" applyFont="1" applyFill="1" applyBorder="1" applyAlignment="1" applyProtection="1">
      <alignment vertical="top"/>
    </xf>
    <xf numFmtId="0" fontId="21" fillId="2" borderId="0" xfId="0" applyFont="1" applyFill="1" applyProtection="1"/>
    <xf numFmtId="0" fontId="16" fillId="2" borderId="0" xfId="0" applyNumberFormat="1" applyFont="1" applyFill="1" applyBorder="1" applyAlignment="1" applyProtection="1">
      <alignment horizontal="left" vertical="top"/>
    </xf>
    <xf numFmtId="0" fontId="11" fillId="2" borderId="0" xfId="0" applyFont="1" applyFill="1" applyBorder="1" applyAlignment="1" applyProtection="1">
      <alignment vertical="top"/>
    </xf>
    <xf numFmtId="0" fontId="14" fillId="2" borderId="0" xfId="1" applyFont="1" applyFill="1" applyBorder="1" applyAlignment="1" applyProtection="1">
      <alignment vertical="top" wrapText="1"/>
    </xf>
    <xf numFmtId="0" fontId="14" fillId="2" borderId="5" xfId="1" applyFont="1" applyFill="1" applyBorder="1" applyAlignment="1" applyProtection="1">
      <alignment vertical="top" wrapText="1"/>
    </xf>
    <xf numFmtId="0" fontId="7" fillId="2" borderId="0" xfId="0" applyFont="1" applyFill="1" applyBorder="1" applyAlignment="1" applyProtection="1">
      <alignment vertical="top" wrapText="1"/>
    </xf>
    <xf numFmtId="0" fontId="7" fillId="2" borderId="5" xfId="0" applyFont="1" applyFill="1" applyBorder="1" applyAlignment="1" applyProtection="1">
      <alignment vertical="top" wrapText="1"/>
    </xf>
    <xf numFmtId="0" fontId="6" fillId="2" borderId="0" xfId="0" applyFont="1" applyFill="1" applyBorder="1" applyAlignment="1" applyProtection="1">
      <alignment horizontal="center" vertical="center"/>
    </xf>
    <xf numFmtId="0" fontId="9" fillId="2" borderId="0" xfId="0" applyFont="1" applyFill="1" applyBorder="1" applyAlignment="1" applyProtection="1">
      <alignment vertical="top" wrapText="1"/>
    </xf>
    <xf numFmtId="0" fontId="5" fillId="2" borderId="0" xfId="0" applyFont="1" applyFill="1" applyBorder="1" applyAlignment="1" applyProtection="1">
      <alignment vertical="top"/>
    </xf>
    <xf numFmtId="0" fontId="12" fillId="3" borderId="0" xfId="0" applyFont="1" applyFill="1" applyBorder="1" applyAlignment="1" applyProtection="1">
      <alignment horizontal="left"/>
    </xf>
    <xf numFmtId="0" fontId="12" fillId="3" borderId="5" xfId="0" applyFont="1" applyFill="1" applyBorder="1" applyAlignment="1" applyProtection="1">
      <alignment horizontal="left"/>
    </xf>
    <xf numFmtId="0" fontId="12" fillId="5" borderId="3" xfId="0" applyFont="1" applyFill="1" applyBorder="1" applyAlignment="1" applyProtection="1">
      <alignment horizontal="left"/>
    </xf>
    <xf numFmtId="164" fontId="12" fillId="5" borderId="3" xfId="0" applyNumberFormat="1" applyFont="1" applyFill="1" applyBorder="1" applyProtection="1"/>
    <xf numFmtId="0" fontId="12" fillId="5" borderId="3" xfId="0" applyFont="1" applyFill="1" applyBorder="1" applyProtection="1"/>
    <xf numFmtId="0" fontId="11" fillId="5" borderId="3" xfId="0" applyFont="1" applyFill="1" applyBorder="1" applyProtection="1"/>
    <xf numFmtId="0" fontId="11" fillId="5" borderId="4" xfId="0" applyFont="1" applyFill="1" applyBorder="1" applyProtection="1"/>
    <xf numFmtId="0" fontId="11" fillId="3" borderId="0" xfId="0" applyFont="1" applyFill="1" applyAlignment="1" applyProtection="1">
      <alignment horizontal="center"/>
    </xf>
    <xf numFmtId="0" fontId="11" fillId="0" borderId="0" xfId="0" applyFont="1" applyAlignment="1" applyProtection="1">
      <alignment horizontal="center"/>
    </xf>
    <xf numFmtId="0" fontId="15" fillId="2" borderId="0"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9" fillId="4" borderId="0" xfId="0" applyNumberFormat="1" applyFont="1" applyFill="1" applyBorder="1" applyAlignment="1" applyProtection="1">
      <alignment horizontal="center" vertical="center"/>
      <protection locked="0"/>
    </xf>
    <xf numFmtId="164" fontId="23" fillId="2" borderId="0" xfId="0" applyNumberFormat="1" applyFont="1" applyFill="1" applyBorder="1" applyProtection="1"/>
    <xf numFmtId="0" fontId="23" fillId="2" borderId="0" xfId="0" applyNumberFormat="1" applyFont="1" applyFill="1" applyBorder="1" applyAlignment="1" applyProtection="1">
      <alignment horizontal="center"/>
    </xf>
    <xf numFmtId="0" fontId="23" fillId="2" borderId="0" xfId="0" applyFont="1" applyFill="1" applyBorder="1" applyAlignment="1" applyProtection="1">
      <alignment horizontal="center"/>
    </xf>
    <xf numFmtId="0" fontId="19" fillId="4" borderId="0" xfId="0" applyNumberFormat="1" applyFont="1" applyFill="1" applyBorder="1" applyAlignment="1" applyProtection="1">
      <alignment horizontal="center" vertical="center"/>
    </xf>
    <xf numFmtId="0" fontId="5" fillId="2" borderId="0" xfId="0" applyFont="1" applyFill="1" applyBorder="1" applyAlignment="1" applyProtection="1">
      <alignment vertical="center" wrapText="1"/>
    </xf>
    <xf numFmtId="0" fontId="6" fillId="2" borderId="0" xfId="0" applyFont="1" applyFill="1" applyBorder="1" applyAlignment="1" applyProtection="1">
      <alignment vertical="top"/>
    </xf>
    <xf numFmtId="0" fontId="5" fillId="2" borderId="0" xfId="0" applyFont="1" applyFill="1" applyBorder="1" applyAlignment="1" applyProtection="1">
      <alignment vertical="top" wrapText="1"/>
    </xf>
    <xf numFmtId="0" fontId="6" fillId="2" borderId="0" xfId="0" applyFont="1" applyFill="1" applyBorder="1" applyAlignment="1" applyProtection="1">
      <alignment vertical="top" wrapText="1"/>
    </xf>
    <xf numFmtId="0" fontId="5" fillId="2" borderId="0" xfId="0" applyFont="1" applyFill="1" applyBorder="1" applyAlignment="1" applyProtection="1">
      <alignment vertical="center"/>
    </xf>
    <xf numFmtId="0" fontId="19" fillId="4" borderId="7" xfId="0" applyNumberFormat="1" applyFont="1" applyFill="1" applyBorder="1" applyAlignment="1" applyProtection="1">
      <alignment horizontal="center"/>
      <protection locked="0"/>
    </xf>
    <xf numFmtId="0" fontId="15" fillId="2" borderId="0"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6" fillId="2" borderId="0" xfId="0" applyFont="1" applyFill="1" applyBorder="1" applyAlignment="1" applyProtection="1">
      <alignment vertical="center" wrapText="1"/>
    </xf>
    <xf numFmtId="0" fontId="18" fillId="4" borderId="6" xfId="0" applyFont="1" applyFill="1" applyBorder="1" applyAlignment="1" applyProtection="1">
      <alignment horizontal="left" vertical="center" wrapText="1"/>
    </xf>
    <xf numFmtId="0" fontId="18" fillId="4" borderId="0" xfId="0" applyFont="1" applyFill="1" applyBorder="1" applyAlignment="1" applyProtection="1">
      <alignment horizontal="left" vertical="center" wrapText="1"/>
    </xf>
    <xf numFmtId="0" fontId="15" fillId="2" borderId="0"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22" fillId="6" borderId="6" xfId="0" applyFont="1" applyFill="1" applyBorder="1" applyAlignment="1" applyProtection="1">
      <alignment horizontal="left" vertical="center" wrapText="1"/>
    </xf>
    <xf numFmtId="0" fontId="22" fillId="6" borderId="0" xfId="0" applyFont="1" applyFill="1" applyBorder="1" applyAlignment="1" applyProtection="1">
      <alignment horizontal="left" vertical="center" wrapText="1"/>
    </xf>
    <xf numFmtId="0" fontId="22" fillId="6" borderId="5"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5" xfId="0" applyFont="1" applyFill="1" applyBorder="1" applyAlignment="1" applyProtection="1">
      <alignment horizontal="left" vertical="center" wrapText="1"/>
    </xf>
    <xf numFmtId="0" fontId="12" fillId="3" borderId="6" xfId="0" applyFont="1" applyFill="1" applyBorder="1" applyAlignment="1" applyProtection="1">
      <alignment horizontal="left"/>
    </xf>
    <xf numFmtId="0" fontId="12" fillId="3" borderId="0" xfId="0" applyFont="1" applyFill="1" applyBorder="1" applyAlignment="1" applyProtection="1">
      <alignment horizontal="left"/>
    </xf>
    <xf numFmtId="0" fontId="12" fillId="3" borderId="5" xfId="0" applyFont="1" applyFill="1" applyBorder="1" applyAlignment="1" applyProtection="1">
      <alignment horizontal="left"/>
    </xf>
    <xf numFmtId="0" fontId="6" fillId="2" borderId="0" xfId="0" applyFont="1" applyFill="1" applyBorder="1" applyAlignment="1" applyProtection="1">
      <alignment horizontal="left" vertical="top" wrapText="1"/>
    </xf>
    <xf numFmtId="0" fontId="14" fillId="2" borderId="0" xfId="1" applyNumberFormat="1" applyFont="1" applyFill="1" applyBorder="1" applyAlignment="1" applyProtection="1">
      <alignment horizontal="left"/>
    </xf>
    <xf numFmtId="0" fontId="14" fillId="2" borderId="5" xfId="1" applyNumberFormat="1" applyFont="1" applyFill="1" applyBorder="1" applyAlignment="1" applyProtection="1">
      <alignment horizontal="left"/>
    </xf>
  </cellXfs>
  <cellStyles count="2">
    <cellStyle name="Link" xfId="1" builtinId="8"/>
    <cellStyle name="Standard" xfId="0" builtinId="0"/>
  </cellStyles>
  <dxfs count="0"/>
  <tableStyles count="0" defaultTableStyle="TableStyleMedium9" defaultPivotStyle="PivotStyleLight16"/>
  <colors>
    <mruColors>
      <color rgb="FF5055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ttp://www.fairconstruction.com/messeffmstorefront/?fair=SPS_2022" TargetMode="External"/><Relationship Id="rId3" Type="http://schemas.openxmlformats.org/officeDocument/2006/relationships/hyperlink" Target="https://download.mesago.de/sps/2022/SPS-Komfort-Bestellformular-2022%20D.pdf" TargetMode="External"/><Relationship Id="rId7" Type="http://schemas.openxmlformats.org/officeDocument/2006/relationships/hyperlink" Target="https://download.mesago.de/sps/2022/Fairconstruction_SPS_Bestellformular_2022.pdf" TargetMode="External"/><Relationship Id="rId2" Type="http://schemas.openxmlformats.org/officeDocument/2006/relationships/hyperlink" Target="https://download.mesago.de/sps/2022/SPS-Premium-Bestellformular-2022%20D.pdf" TargetMode="External"/><Relationship Id="rId1" Type="http://schemas.openxmlformats.org/officeDocument/2006/relationships/hyperlink" Target="https://mesago.biz/mesago/SPS_2022_Anmeldung_Hauptaussteller" TargetMode="External"/><Relationship Id="rId6" Type="http://schemas.openxmlformats.org/officeDocument/2006/relationships/hyperlink" Target="https://mesago.biz/mesago/SPS_2022_Anmeldung_Mitaussteller" TargetMode="External"/><Relationship Id="rId5" Type="http://schemas.openxmlformats.org/officeDocument/2006/relationships/image" Target="../media/image1.jpeg"/><Relationship Id="rId4" Type="http://schemas.openxmlformats.org/officeDocument/2006/relationships/hyperlink" Target="https://download.mesago.de/sps/2022/SPS-Basis-Bestellformular-2022%20-D.pdf" TargetMode="External"/></Relationships>
</file>

<file path=xl/drawings/drawing1.xml><?xml version="1.0" encoding="utf-8"?>
<xdr:wsDr xmlns:xdr="http://schemas.openxmlformats.org/drawingml/2006/spreadsheetDrawing" xmlns:a="http://schemas.openxmlformats.org/drawingml/2006/main">
  <xdr:twoCellAnchor>
    <xdr:from>
      <xdr:col>7</xdr:col>
      <xdr:colOff>0</xdr:colOff>
      <xdr:row>26</xdr:row>
      <xdr:rowOff>223</xdr:rowOff>
    </xdr:from>
    <xdr:to>
      <xdr:col>9</xdr:col>
      <xdr:colOff>704850</xdr:colOff>
      <xdr:row>27</xdr:row>
      <xdr:rowOff>98773</xdr:rowOff>
    </xdr:to>
    <xdr:sp macro="" textlink="">
      <xdr:nvSpPr>
        <xdr:cNvPr id="8" name="Abgerundetes Rechteck 7">
          <a:hlinkClick xmlns:r="http://schemas.openxmlformats.org/officeDocument/2006/relationships" r:id="rId1"/>
        </xdr:cNvPr>
        <xdr:cNvSpPr/>
      </xdr:nvSpPr>
      <xdr:spPr>
        <a:xfrm>
          <a:off x="10887075" y="7610698"/>
          <a:ext cx="2286000" cy="270000"/>
        </a:xfrm>
        <a:prstGeom prst="roundRect">
          <a:avLst/>
        </a:prstGeom>
        <a:solidFill>
          <a:srgbClr val="002060"/>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baseline="0">
              <a:solidFill>
                <a:schemeClr val="bg1"/>
              </a:solidFill>
              <a:latin typeface="Arial" panose="020B0604020202020204" pitchFamily="34" charset="0"/>
              <a:cs typeface="Arial" panose="020B0604020202020204" pitchFamily="34" charset="0"/>
            </a:rPr>
            <a:t>Anmeldeformular</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0</xdr:colOff>
      <xdr:row>82</xdr:row>
      <xdr:rowOff>123824</xdr:rowOff>
    </xdr:from>
    <xdr:to>
      <xdr:col>9</xdr:col>
      <xdr:colOff>704850</xdr:colOff>
      <xdr:row>84</xdr:row>
      <xdr:rowOff>50280</xdr:rowOff>
    </xdr:to>
    <xdr:sp macro="" textlink="">
      <xdr:nvSpPr>
        <xdr:cNvPr id="10" name="Abgerundetes Rechteck 9">
          <a:hlinkClick xmlns:r="http://schemas.openxmlformats.org/officeDocument/2006/relationships" r:id="rId2"/>
        </xdr:cNvPr>
        <xdr:cNvSpPr/>
      </xdr:nvSpPr>
      <xdr:spPr>
        <a:xfrm>
          <a:off x="10887075" y="20850224"/>
          <a:ext cx="2286000" cy="269356"/>
        </a:xfrm>
        <a:prstGeom prst="roundRect">
          <a:avLst/>
        </a:prstGeom>
        <a:solidFill>
          <a:srgbClr val="002060"/>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latin typeface="Arial" panose="020B0604020202020204" pitchFamily="34" charset="0"/>
              <a:cs typeface="Arial" panose="020B0604020202020204" pitchFamily="34" charset="0"/>
            </a:rPr>
            <a:t>Bestellformular </a:t>
          </a:r>
          <a:r>
            <a:rPr lang="de-DE" sz="1000" b="1" baseline="0">
              <a:latin typeface="Arial" panose="020B0604020202020204" pitchFamily="34" charset="0"/>
              <a:cs typeface="Arial" panose="020B0604020202020204" pitchFamily="34" charset="0"/>
            </a:rPr>
            <a:t>Premium</a:t>
          </a:r>
          <a:endParaRPr lang="de-DE" sz="1000" b="1">
            <a:latin typeface="Arial" panose="020B0604020202020204" pitchFamily="34" charset="0"/>
            <a:cs typeface="Arial" panose="020B0604020202020204" pitchFamily="34" charset="0"/>
          </a:endParaRPr>
        </a:p>
      </xdr:txBody>
    </xdr:sp>
    <xdr:clientData/>
  </xdr:twoCellAnchor>
  <xdr:twoCellAnchor>
    <xdr:from>
      <xdr:col>7</xdr:col>
      <xdr:colOff>0</xdr:colOff>
      <xdr:row>80</xdr:row>
      <xdr:rowOff>124048</xdr:rowOff>
    </xdr:from>
    <xdr:to>
      <xdr:col>9</xdr:col>
      <xdr:colOff>704850</xdr:colOff>
      <xdr:row>82</xdr:row>
      <xdr:rowOff>51148</xdr:rowOff>
    </xdr:to>
    <xdr:sp macro="" textlink="">
      <xdr:nvSpPr>
        <xdr:cNvPr id="11" name="Abgerundetes Rechteck 10">
          <a:hlinkClick xmlns:r="http://schemas.openxmlformats.org/officeDocument/2006/relationships" r:id="rId3"/>
        </xdr:cNvPr>
        <xdr:cNvSpPr/>
      </xdr:nvSpPr>
      <xdr:spPr>
        <a:xfrm>
          <a:off x="10887075" y="20507548"/>
          <a:ext cx="2286000" cy="270000"/>
        </a:xfrm>
        <a:prstGeom prst="roundRect">
          <a:avLst/>
        </a:prstGeom>
        <a:solidFill>
          <a:srgbClr val="002060"/>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latin typeface="Arial" panose="020B0604020202020204" pitchFamily="34" charset="0"/>
              <a:cs typeface="Arial" panose="020B0604020202020204" pitchFamily="34" charset="0"/>
            </a:rPr>
            <a:t>Bestellformular </a:t>
          </a:r>
          <a:r>
            <a:rPr lang="de-DE" sz="1000" b="1" baseline="0">
              <a:latin typeface="Arial" panose="020B0604020202020204" pitchFamily="34" charset="0"/>
              <a:cs typeface="Arial" panose="020B0604020202020204" pitchFamily="34" charset="0"/>
            </a:rPr>
            <a:t>Komfort</a:t>
          </a:r>
          <a:endParaRPr lang="de-DE" sz="1000" b="1">
            <a:latin typeface="Arial" panose="020B0604020202020204" pitchFamily="34" charset="0"/>
            <a:cs typeface="Arial" panose="020B0604020202020204" pitchFamily="34" charset="0"/>
          </a:endParaRPr>
        </a:p>
      </xdr:txBody>
    </xdr:sp>
    <xdr:clientData/>
  </xdr:twoCellAnchor>
  <xdr:twoCellAnchor>
    <xdr:from>
      <xdr:col>7</xdr:col>
      <xdr:colOff>0</xdr:colOff>
      <xdr:row>78</xdr:row>
      <xdr:rowOff>124048</xdr:rowOff>
    </xdr:from>
    <xdr:to>
      <xdr:col>9</xdr:col>
      <xdr:colOff>704850</xdr:colOff>
      <xdr:row>80</xdr:row>
      <xdr:rowOff>50280</xdr:rowOff>
    </xdr:to>
    <xdr:sp macro="" textlink="">
      <xdr:nvSpPr>
        <xdr:cNvPr id="12" name="Abgerundetes Rechteck 11">
          <a:hlinkClick xmlns:r="http://schemas.openxmlformats.org/officeDocument/2006/relationships" r:id="rId4"/>
        </xdr:cNvPr>
        <xdr:cNvSpPr/>
      </xdr:nvSpPr>
      <xdr:spPr>
        <a:xfrm>
          <a:off x="10887075" y="20164648"/>
          <a:ext cx="2286000" cy="269132"/>
        </a:xfrm>
        <a:prstGeom prst="roundRect">
          <a:avLst/>
        </a:prstGeom>
        <a:solidFill>
          <a:srgbClr val="002060"/>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baseline="0">
              <a:latin typeface="Arial" panose="020B0604020202020204" pitchFamily="34" charset="0"/>
              <a:cs typeface="Arial" panose="020B0604020202020204" pitchFamily="34" charset="0"/>
            </a:rPr>
            <a:t>Bestellformular Basis</a:t>
          </a:r>
          <a:endParaRPr lang="de-DE" sz="1000" b="1">
            <a:latin typeface="Arial" panose="020B0604020202020204" pitchFamily="34" charset="0"/>
            <a:cs typeface="Arial" panose="020B0604020202020204" pitchFamily="34" charset="0"/>
          </a:endParaRPr>
        </a:p>
      </xdr:txBody>
    </xdr:sp>
    <xdr:clientData/>
  </xdr:twoCellAnchor>
  <xdr:twoCellAnchor editAs="oneCell">
    <xdr:from>
      <xdr:col>6</xdr:col>
      <xdr:colOff>54941</xdr:colOff>
      <xdr:row>0</xdr:row>
      <xdr:rowOff>9524</xdr:rowOff>
    </xdr:from>
    <xdr:to>
      <xdr:col>9</xdr:col>
      <xdr:colOff>1234605</xdr:colOff>
      <xdr:row>4</xdr:row>
      <xdr:rowOff>0</xdr:rowOff>
    </xdr:to>
    <xdr:pic>
      <xdr:nvPicPr>
        <xdr:cNvPr id="16" name="Grafik 1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713416" y="9524"/>
          <a:ext cx="2989414" cy="1533526"/>
        </a:xfrm>
        <a:prstGeom prst="rect">
          <a:avLst/>
        </a:prstGeom>
      </xdr:spPr>
    </xdr:pic>
    <xdr:clientData/>
  </xdr:twoCellAnchor>
  <xdr:twoCellAnchor>
    <xdr:from>
      <xdr:col>6</xdr:col>
      <xdr:colOff>200025</xdr:colOff>
      <xdr:row>72</xdr:row>
      <xdr:rowOff>125941</xdr:rowOff>
    </xdr:from>
    <xdr:to>
      <xdr:col>9</xdr:col>
      <xdr:colOff>676275</xdr:colOff>
      <xdr:row>74</xdr:row>
      <xdr:rowOff>53041</xdr:rowOff>
    </xdr:to>
    <xdr:sp macro="" textlink="">
      <xdr:nvSpPr>
        <xdr:cNvPr id="13" name="Abgerundetes Rechteck 12">
          <a:hlinkClick xmlns:r="http://schemas.openxmlformats.org/officeDocument/2006/relationships" r:id="rId6"/>
        </xdr:cNvPr>
        <xdr:cNvSpPr/>
      </xdr:nvSpPr>
      <xdr:spPr>
        <a:xfrm>
          <a:off x="10858500" y="19023541"/>
          <a:ext cx="2286000" cy="270000"/>
        </a:xfrm>
        <a:prstGeom prst="roundRect">
          <a:avLst/>
        </a:prstGeom>
        <a:solidFill>
          <a:srgbClr val="002060"/>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baseline="0">
              <a:solidFill>
                <a:schemeClr val="bg1"/>
              </a:solidFill>
              <a:latin typeface="Arial" panose="020B0604020202020204" pitchFamily="34" charset="0"/>
              <a:cs typeface="Arial" panose="020B0604020202020204" pitchFamily="34" charset="0"/>
            </a:rPr>
            <a:t>Anmeldeformular Mitaussteller</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38100</xdr:colOff>
      <xdr:row>97</xdr:row>
      <xdr:rowOff>19050</xdr:rowOff>
    </xdr:from>
    <xdr:to>
      <xdr:col>9</xdr:col>
      <xdr:colOff>742950</xdr:colOff>
      <xdr:row>98</xdr:row>
      <xdr:rowOff>117600</xdr:rowOff>
    </xdr:to>
    <xdr:sp macro="" textlink="">
      <xdr:nvSpPr>
        <xdr:cNvPr id="14" name="Abgerundetes Rechteck 13">
          <a:hlinkClick xmlns:r="http://schemas.openxmlformats.org/officeDocument/2006/relationships" r:id="rId7"/>
        </xdr:cNvPr>
        <xdr:cNvSpPr/>
      </xdr:nvSpPr>
      <xdr:spPr>
        <a:xfrm>
          <a:off x="10925175" y="23317200"/>
          <a:ext cx="2286000" cy="270000"/>
        </a:xfrm>
        <a:prstGeom prst="roundRect">
          <a:avLst/>
        </a:prstGeom>
        <a:solidFill>
          <a:srgbClr val="002060"/>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latin typeface="Arial" panose="020B0604020202020204" pitchFamily="34" charset="0"/>
              <a:cs typeface="Arial" panose="020B0604020202020204" pitchFamily="34" charset="0"/>
            </a:rPr>
            <a:t>Bestellformular</a:t>
          </a:r>
        </a:p>
      </xdr:txBody>
    </xdr:sp>
    <xdr:clientData/>
  </xdr:twoCellAnchor>
  <xdr:twoCellAnchor>
    <xdr:from>
      <xdr:col>7</xdr:col>
      <xdr:colOff>0</xdr:colOff>
      <xdr:row>38</xdr:row>
      <xdr:rowOff>110066</xdr:rowOff>
    </xdr:from>
    <xdr:to>
      <xdr:col>9</xdr:col>
      <xdr:colOff>704850</xdr:colOff>
      <xdr:row>40</xdr:row>
      <xdr:rowOff>37166</xdr:rowOff>
    </xdr:to>
    <xdr:sp macro="" textlink="">
      <xdr:nvSpPr>
        <xdr:cNvPr id="17" name="Abgerundetes Rechteck 16">
          <a:hlinkClick xmlns:r="http://schemas.openxmlformats.org/officeDocument/2006/relationships" r:id="rId1"/>
        </xdr:cNvPr>
        <xdr:cNvSpPr/>
      </xdr:nvSpPr>
      <xdr:spPr>
        <a:xfrm>
          <a:off x="10887075" y="12635441"/>
          <a:ext cx="2286000" cy="270000"/>
        </a:xfrm>
        <a:prstGeom prst="roundRect">
          <a:avLst/>
        </a:prstGeom>
        <a:solidFill>
          <a:srgbClr val="002060"/>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baseline="0">
              <a:solidFill>
                <a:schemeClr val="bg1"/>
              </a:solidFill>
              <a:latin typeface="Arial" panose="020B0604020202020204" pitchFamily="34" charset="0"/>
              <a:cs typeface="Arial" panose="020B0604020202020204" pitchFamily="34" charset="0"/>
            </a:rPr>
            <a:t>Anmeldeformular</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0</xdr:colOff>
      <xdr:row>54</xdr:row>
      <xdr:rowOff>137159</xdr:rowOff>
    </xdr:from>
    <xdr:to>
      <xdr:col>9</xdr:col>
      <xdr:colOff>704850</xdr:colOff>
      <xdr:row>56</xdr:row>
      <xdr:rowOff>64259</xdr:rowOff>
    </xdr:to>
    <xdr:sp macro="" textlink="">
      <xdr:nvSpPr>
        <xdr:cNvPr id="18" name="Abgerundetes Rechteck 17">
          <a:hlinkClick xmlns:r="http://schemas.openxmlformats.org/officeDocument/2006/relationships" r:id="rId1"/>
        </xdr:cNvPr>
        <xdr:cNvSpPr/>
      </xdr:nvSpPr>
      <xdr:spPr>
        <a:xfrm>
          <a:off x="10887075" y="15405734"/>
          <a:ext cx="2286000" cy="270000"/>
        </a:xfrm>
        <a:prstGeom prst="roundRect">
          <a:avLst/>
        </a:prstGeom>
        <a:solidFill>
          <a:srgbClr val="002060"/>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baseline="0">
              <a:solidFill>
                <a:schemeClr val="bg1"/>
              </a:solidFill>
              <a:latin typeface="Arial" panose="020B0604020202020204" pitchFamily="34" charset="0"/>
              <a:cs typeface="Arial" panose="020B0604020202020204" pitchFamily="34" charset="0"/>
            </a:rPr>
            <a:t>Anmeldeformular</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0</xdr:colOff>
      <xdr:row>14</xdr:row>
      <xdr:rowOff>0</xdr:rowOff>
    </xdr:from>
    <xdr:to>
      <xdr:col>9</xdr:col>
      <xdr:colOff>704850</xdr:colOff>
      <xdr:row>15</xdr:row>
      <xdr:rowOff>97906</xdr:rowOff>
    </xdr:to>
    <xdr:sp macro="" textlink="">
      <xdr:nvSpPr>
        <xdr:cNvPr id="19" name="Abgerundetes Rechteck 18">
          <a:hlinkClick xmlns:r="http://schemas.openxmlformats.org/officeDocument/2006/relationships" r:id="rId1"/>
        </xdr:cNvPr>
        <xdr:cNvSpPr/>
      </xdr:nvSpPr>
      <xdr:spPr>
        <a:xfrm>
          <a:off x="10874188" y="5611906"/>
          <a:ext cx="2291603" cy="277200"/>
        </a:xfrm>
        <a:prstGeom prst="roundRect">
          <a:avLst/>
        </a:prstGeom>
        <a:solidFill>
          <a:srgbClr val="002060"/>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baseline="0">
              <a:solidFill>
                <a:schemeClr val="bg1"/>
              </a:solidFill>
              <a:latin typeface="Arial" panose="020B0604020202020204" pitchFamily="34" charset="0"/>
              <a:cs typeface="Arial" panose="020B0604020202020204" pitchFamily="34" charset="0"/>
            </a:rPr>
            <a:t>Anmeldeformular</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38100</xdr:colOff>
      <xdr:row>95</xdr:row>
      <xdr:rowOff>9525</xdr:rowOff>
    </xdr:from>
    <xdr:to>
      <xdr:col>9</xdr:col>
      <xdr:colOff>742950</xdr:colOff>
      <xdr:row>96</xdr:row>
      <xdr:rowOff>108075</xdr:rowOff>
    </xdr:to>
    <xdr:sp macro="" textlink="">
      <xdr:nvSpPr>
        <xdr:cNvPr id="20" name="Abgerundetes Rechteck 19">
          <a:hlinkClick xmlns:r="http://schemas.openxmlformats.org/officeDocument/2006/relationships" r:id="rId8"/>
        </xdr:cNvPr>
        <xdr:cNvSpPr/>
      </xdr:nvSpPr>
      <xdr:spPr>
        <a:xfrm>
          <a:off x="10925175" y="22964775"/>
          <a:ext cx="2286000" cy="270000"/>
        </a:xfrm>
        <a:prstGeom prst="roundRect">
          <a:avLst/>
        </a:prstGeom>
        <a:solidFill>
          <a:srgbClr val="002060"/>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latin typeface="Arial" panose="020B0604020202020204" pitchFamily="34" charset="0"/>
              <a:cs typeface="Arial" panose="020B0604020202020204" pitchFamily="34" charset="0"/>
            </a:rPr>
            <a:t>Konfigurator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C656"/>
  <sheetViews>
    <sheetView tabSelected="1" zoomScale="50" zoomScaleNormal="50" zoomScaleSheetLayoutView="100" workbookViewId="0">
      <pane ySplit="4" topLeftCell="A5" activePane="bottomLeft" state="frozen"/>
      <selection pane="bottomLeft" activeCell="B118" activeCellId="38" sqref="B9 B11 B13 B15 B21 B23 B25 B27 B34 B36 B38 B40 B42 B44 B50 B52 B54 B56 B58 B60 B74 B80 B82 B84 B88 B90 B92 B94 B96 B98 B100 B102 B104 B106 B108 B112 B114 B116 B118"/>
    </sheetView>
  </sheetViews>
  <sheetFormatPr baseColWidth="10" defaultColWidth="11.44140625" defaultRowHeight="13.8" x14ac:dyDescent="0.25"/>
  <cols>
    <col min="1" max="1" width="4.109375" style="17" customWidth="1"/>
    <col min="2" max="2" width="6" style="75" customWidth="1"/>
    <col min="3" max="3" width="7.5546875" style="75" customWidth="1"/>
    <col min="4" max="4" width="39.6640625" style="17" customWidth="1"/>
    <col min="5" max="5" width="77.44140625" style="17" customWidth="1"/>
    <col min="6" max="6" width="20.5546875" style="17" customWidth="1"/>
    <col min="7" max="7" width="3.33203125" style="17" customWidth="1"/>
    <col min="8" max="8" width="11.6640625" style="17" customWidth="1"/>
    <col min="9" max="9" width="11.44140625" style="17"/>
    <col min="10" max="10" width="18.21875" style="17" customWidth="1"/>
    <col min="11" max="11" width="5.44140625" style="17" customWidth="1"/>
    <col min="12" max="16384" width="11.44140625" style="17"/>
  </cols>
  <sheetData>
    <row r="1" spans="1:29" ht="60" customHeight="1" x14ac:dyDescent="0.25">
      <c r="A1" s="10" t="s">
        <v>17</v>
      </c>
      <c r="B1" s="11"/>
      <c r="C1" s="11"/>
      <c r="D1" s="11"/>
      <c r="E1" s="12"/>
      <c r="F1" s="13"/>
      <c r="G1" s="13"/>
      <c r="H1" s="13"/>
      <c r="I1" s="13"/>
      <c r="J1" s="14"/>
      <c r="K1" s="15"/>
      <c r="L1" s="16"/>
      <c r="M1" s="16"/>
      <c r="N1" s="16"/>
      <c r="O1" s="16"/>
      <c r="P1" s="16"/>
      <c r="Q1" s="16"/>
      <c r="R1" s="16"/>
      <c r="S1" s="16"/>
      <c r="T1" s="16"/>
      <c r="U1" s="16"/>
      <c r="V1" s="16"/>
      <c r="W1" s="16"/>
      <c r="X1" s="16"/>
      <c r="Y1" s="16"/>
      <c r="Z1" s="16"/>
      <c r="AA1" s="16"/>
      <c r="AB1" s="16"/>
      <c r="AC1" s="16"/>
    </row>
    <row r="2" spans="1:29" ht="15" customHeight="1" x14ac:dyDescent="0.25">
      <c r="A2" s="94" t="s">
        <v>95</v>
      </c>
      <c r="B2" s="95"/>
      <c r="C2" s="95"/>
      <c r="D2" s="95"/>
      <c r="E2" s="95"/>
      <c r="F2" s="95"/>
      <c r="G2" s="95"/>
      <c r="H2" s="12"/>
      <c r="I2" s="18"/>
      <c r="J2" s="19"/>
      <c r="K2" s="16"/>
      <c r="L2" s="16"/>
      <c r="M2" s="16"/>
      <c r="N2" s="16"/>
      <c r="O2" s="16"/>
      <c r="P2" s="16"/>
      <c r="Q2" s="16"/>
      <c r="R2" s="16"/>
      <c r="S2" s="16"/>
      <c r="T2" s="16"/>
      <c r="U2" s="16"/>
      <c r="V2" s="16"/>
      <c r="W2" s="16"/>
      <c r="X2" s="16"/>
      <c r="Y2" s="16"/>
      <c r="Z2" s="16"/>
      <c r="AA2" s="16"/>
      <c r="AB2" s="16"/>
      <c r="AC2" s="16"/>
    </row>
    <row r="3" spans="1:29" ht="15" customHeight="1" x14ac:dyDescent="0.25">
      <c r="A3" s="94"/>
      <c r="B3" s="95"/>
      <c r="C3" s="95"/>
      <c r="D3" s="95"/>
      <c r="E3" s="95"/>
      <c r="F3" s="95"/>
      <c r="G3" s="95"/>
      <c r="H3" s="12"/>
      <c r="I3" s="12"/>
      <c r="J3" s="19"/>
      <c r="K3" s="16"/>
      <c r="L3" s="16"/>
      <c r="M3" s="16"/>
      <c r="N3" s="16"/>
      <c r="O3" s="16"/>
      <c r="P3" s="16"/>
      <c r="Q3" s="16"/>
      <c r="R3" s="16"/>
      <c r="S3" s="16"/>
      <c r="T3" s="16"/>
      <c r="U3" s="16"/>
      <c r="V3" s="16"/>
      <c r="W3" s="16"/>
      <c r="X3" s="16"/>
      <c r="Y3" s="16"/>
      <c r="Z3" s="16"/>
      <c r="AA3" s="16"/>
      <c r="AB3" s="16"/>
      <c r="AC3" s="16"/>
    </row>
    <row r="4" spans="1:29" ht="31.5" customHeight="1" x14ac:dyDescent="0.25">
      <c r="A4" s="94"/>
      <c r="B4" s="95"/>
      <c r="C4" s="95"/>
      <c r="D4" s="95"/>
      <c r="E4" s="95"/>
      <c r="F4" s="95"/>
      <c r="G4" s="95"/>
      <c r="H4" s="12"/>
      <c r="I4" s="12"/>
      <c r="J4" s="19"/>
      <c r="K4" s="16"/>
      <c r="L4" s="16"/>
      <c r="M4" s="16"/>
      <c r="N4" s="16"/>
      <c r="O4" s="16"/>
      <c r="P4" s="16"/>
      <c r="Q4" s="16"/>
      <c r="R4" s="16"/>
      <c r="S4" s="16"/>
      <c r="T4" s="16"/>
      <c r="U4" s="16"/>
      <c r="V4" s="16"/>
      <c r="W4" s="16"/>
      <c r="X4" s="16"/>
      <c r="Y4" s="16"/>
      <c r="Z4" s="16"/>
      <c r="AA4" s="16"/>
      <c r="AB4" s="16"/>
      <c r="AC4" s="16"/>
    </row>
    <row r="5" spans="1:29" ht="14.4" customHeight="1" x14ac:dyDescent="0.25">
      <c r="A5" s="21"/>
      <c r="B5" s="22"/>
      <c r="C5" s="22"/>
      <c r="D5" s="22"/>
      <c r="E5" s="22"/>
      <c r="F5" s="22"/>
      <c r="G5" s="22"/>
      <c r="H5" s="22"/>
      <c r="I5" s="22"/>
      <c r="J5" s="23"/>
      <c r="K5" s="16"/>
      <c r="L5" s="16"/>
      <c r="M5" s="16"/>
      <c r="N5" s="16"/>
      <c r="O5" s="16"/>
      <c r="P5" s="16"/>
      <c r="Q5" s="16"/>
      <c r="R5" s="16"/>
      <c r="S5" s="16"/>
      <c r="T5" s="16"/>
      <c r="U5" s="16"/>
      <c r="V5" s="16"/>
      <c r="W5" s="16"/>
      <c r="X5" s="16"/>
      <c r="Y5" s="16"/>
      <c r="Z5" s="16"/>
      <c r="AA5" s="16"/>
      <c r="AB5" s="16"/>
      <c r="AC5" s="16"/>
    </row>
    <row r="6" spans="1:29" ht="22.2" customHeight="1" x14ac:dyDescent="0.25">
      <c r="A6" s="98" t="s">
        <v>26</v>
      </c>
      <c r="B6" s="99"/>
      <c r="C6" s="99"/>
      <c r="D6" s="99"/>
      <c r="E6" s="99"/>
      <c r="F6" s="99"/>
      <c r="G6" s="99"/>
      <c r="H6" s="99"/>
      <c r="I6" s="99"/>
      <c r="J6" s="100"/>
      <c r="K6" s="16"/>
      <c r="L6" s="16"/>
      <c r="M6" s="16"/>
      <c r="N6" s="16"/>
      <c r="O6" s="16"/>
      <c r="P6" s="16"/>
      <c r="Q6" s="16"/>
      <c r="R6" s="16"/>
      <c r="S6" s="16"/>
      <c r="T6" s="16"/>
      <c r="U6" s="16"/>
      <c r="V6" s="16"/>
      <c r="W6" s="16"/>
      <c r="X6" s="16"/>
      <c r="Y6" s="16"/>
      <c r="Z6" s="16"/>
      <c r="AA6" s="16"/>
      <c r="AB6" s="16"/>
      <c r="AC6" s="16"/>
    </row>
    <row r="7" spans="1:29" x14ac:dyDescent="0.25">
      <c r="A7" s="103" t="s">
        <v>47</v>
      </c>
      <c r="B7" s="104"/>
      <c r="C7" s="104"/>
      <c r="D7" s="104"/>
      <c r="E7" s="104"/>
      <c r="F7" s="104"/>
      <c r="G7" s="104"/>
      <c r="H7" s="104"/>
      <c r="I7" s="104"/>
      <c r="J7" s="105"/>
      <c r="K7" s="36"/>
      <c r="L7" s="16"/>
      <c r="M7" s="16"/>
      <c r="N7" s="16"/>
      <c r="O7" s="16"/>
      <c r="P7" s="16"/>
      <c r="Q7" s="16"/>
      <c r="R7" s="16"/>
      <c r="S7" s="16"/>
      <c r="T7" s="16"/>
      <c r="U7" s="16"/>
      <c r="V7" s="16"/>
      <c r="W7" s="16"/>
      <c r="X7" s="16"/>
      <c r="Y7" s="16"/>
      <c r="Z7" s="16"/>
      <c r="AA7" s="16"/>
      <c r="AB7" s="16"/>
      <c r="AC7" s="16"/>
    </row>
    <row r="8" spans="1:29" x14ac:dyDescent="0.25">
      <c r="A8" s="21"/>
      <c r="B8" s="22"/>
      <c r="C8" s="22"/>
      <c r="D8" s="22"/>
      <c r="E8" s="22"/>
      <c r="F8" s="22"/>
      <c r="G8" s="22"/>
      <c r="H8" s="22"/>
      <c r="I8" s="22"/>
      <c r="J8" s="23"/>
      <c r="K8" s="36"/>
      <c r="L8" s="16"/>
      <c r="M8" s="16"/>
      <c r="N8" s="16"/>
      <c r="O8" s="16"/>
      <c r="P8" s="16"/>
      <c r="Q8" s="16"/>
      <c r="R8" s="16"/>
      <c r="S8" s="16"/>
      <c r="T8" s="16"/>
      <c r="U8" s="16"/>
      <c r="V8" s="16"/>
      <c r="W8" s="16"/>
      <c r="X8" s="16"/>
      <c r="Y8" s="16"/>
      <c r="Z8" s="16"/>
      <c r="AA8" s="16"/>
      <c r="AB8" s="16"/>
      <c r="AC8" s="16"/>
    </row>
    <row r="9" spans="1:29" x14ac:dyDescent="0.25">
      <c r="A9" s="21"/>
      <c r="B9" s="4">
        <v>0</v>
      </c>
      <c r="C9" s="24" t="s">
        <v>0</v>
      </c>
      <c r="D9" s="25" t="s">
        <v>8</v>
      </c>
      <c r="E9" s="26" t="s">
        <v>49</v>
      </c>
      <c r="F9" s="1">
        <f>B9*238</f>
        <v>0</v>
      </c>
      <c r="G9" s="1"/>
      <c r="H9" s="27"/>
      <c r="I9" s="27"/>
      <c r="J9" s="28"/>
      <c r="K9" s="36"/>
      <c r="L9" s="16"/>
      <c r="M9" s="16"/>
      <c r="N9" s="16"/>
      <c r="O9" s="16"/>
      <c r="P9" s="16"/>
      <c r="Q9" s="16"/>
      <c r="R9" s="16"/>
      <c r="S9" s="16"/>
      <c r="T9" s="16"/>
      <c r="U9" s="16"/>
      <c r="V9" s="16"/>
      <c r="W9" s="16"/>
      <c r="X9" s="16"/>
      <c r="Y9" s="16"/>
      <c r="Z9" s="16"/>
      <c r="AA9" s="16"/>
      <c r="AB9" s="16"/>
      <c r="AC9" s="16"/>
    </row>
    <row r="10" spans="1:29" x14ac:dyDescent="0.25">
      <c r="A10" s="21"/>
      <c r="B10" s="29"/>
      <c r="C10" s="30"/>
      <c r="D10" s="31"/>
      <c r="E10" s="26"/>
      <c r="F10" s="1"/>
      <c r="G10" s="1"/>
      <c r="H10" s="27"/>
      <c r="I10" s="27"/>
      <c r="J10" s="28"/>
      <c r="K10" s="36"/>
      <c r="L10" s="16"/>
      <c r="M10" s="16"/>
      <c r="N10" s="16"/>
      <c r="O10" s="16"/>
      <c r="P10" s="16"/>
      <c r="Q10" s="16"/>
      <c r="R10" s="16"/>
      <c r="S10" s="16"/>
      <c r="T10" s="16"/>
      <c r="U10" s="16"/>
      <c r="V10" s="16"/>
      <c r="W10" s="16"/>
      <c r="X10" s="16"/>
      <c r="Y10" s="16"/>
      <c r="Z10" s="16"/>
      <c r="AA10" s="16"/>
      <c r="AB10" s="16"/>
      <c r="AC10" s="16"/>
    </row>
    <row r="11" spans="1:29" ht="15" customHeight="1" x14ac:dyDescent="0.25">
      <c r="A11" s="21"/>
      <c r="B11" s="4">
        <v>0</v>
      </c>
      <c r="C11" s="24" t="s">
        <v>0</v>
      </c>
      <c r="D11" s="25" t="s">
        <v>9</v>
      </c>
      <c r="E11" s="26" t="s">
        <v>50</v>
      </c>
      <c r="F11" s="1">
        <f>B11*287</f>
        <v>0</v>
      </c>
      <c r="G11" s="1"/>
      <c r="H11" s="96" t="s">
        <v>7</v>
      </c>
      <c r="I11" s="96"/>
      <c r="J11" s="97"/>
      <c r="K11" s="36"/>
      <c r="L11" s="16"/>
      <c r="M11" s="16"/>
      <c r="N11" s="16"/>
      <c r="O11" s="16"/>
      <c r="P11" s="16"/>
      <c r="Q11" s="16"/>
      <c r="R11" s="16"/>
      <c r="S11" s="16"/>
      <c r="T11" s="16"/>
      <c r="U11" s="16"/>
      <c r="V11" s="16"/>
      <c r="W11" s="16"/>
      <c r="X11" s="16"/>
      <c r="Y11" s="16"/>
      <c r="Z11" s="16"/>
      <c r="AA11" s="16"/>
      <c r="AB11" s="16"/>
      <c r="AC11" s="16"/>
    </row>
    <row r="12" spans="1:29" x14ac:dyDescent="0.25">
      <c r="A12" s="21"/>
      <c r="B12" s="32"/>
      <c r="C12" s="30"/>
      <c r="D12" s="31"/>
      <c r="E12" s="26"/>
      <c r="F12" s="1"/>
      <c r="G12" s="1"/>
      <c r="H12" s="96"/>
      <c r="I12" s="96"/>
      <c r="J12" s="97"/>
      <c r="K12" s="36"/>
      <c r="L12" s="16"/>
      <c r="M12" s="16"/>
      <c r="N12" s="16"/>
      <c r="O12" s="16"/>
      <c r="P12" s="16"/>
      <c r="Q12" s="16"/>
      <c r="R12" s="16"/>
      <c r="S12" s="16"/>
      <c r="T12" s="16"/>
      <c r="U12" s="16"/>
      <c r="V12" s="16"/>
      <c r="W12" s="16"/>
      <c r="X12" s="16"/>
      <c r="Y12" s="16"/>
      <c r="Z12" s="16"/>
      <c r="AA12" s="16"/>
      <c r="AB12" s="16"/>
      <c r="AC12" s="16"/>
    </row>
    <row r="13" spans="1:29" ht="15" customHeight="1" x14ac:dyDescent="0.25">
      <c r="A13" s="21"/>
      <c r="B13" s="4">
        <v>0</v>
      </c>
      <c r="C13" s="24" t="s">
        <v>0</v>
      </c>
      <c r="D13" s="25" t="s">
        <v>10</v>
      </c>
      <c r="E13" s="26" t="s">
        <v>51</v>
      </c>
      <c r="F13" s="1">
        <f>B13*299</f>
        <v>0</v>
      </c>
      <c r="G13" s="1"/>
      <c r="H13" s="96"/>
      <c r="I13" s="96"/>
      <c r="J13" s="97"/>
      <c r="K13" s="36"/>
      <c r="L13" s="16"/>
      <c r="M13" s="16"/>
      <c r="N13" s="16"/>
      <c r="O13" s="16"/>
      <c r="P13" s="16"/>
      <c r="Q13" s="16"/>
      <c r="R13" s="16"/>
      <c r="S13" s="16"/>
      <c r="T13" s="16"/>
      <c r="U13" s="16"/>
      <c r="V13" s="16"/>
      <c r="W13" s="16"/>
      <c r="X13" s="16"/>
      <c r="Y13" s="16"/>
      <c r="Z13" s="16"/>
      <c r="AA13" s="16"/>
      <c r="AB13" s="16"/>
      <c r="AC13" s="16"/>
    </row>
    <row r="14" spans="1:29" x14ac:dyDescent="0.25">
      <c r="A14" s="21"/>
      <c r="B14" s="32"/>
      <c r="C14" s="30"/>
      <c r="D14" s="31"/>
      <c r="E14" s="26"/>
      <c r="F14" s="1"/>
      <c r="G14" s="1"/>
      <c r="H14" s="96"/>
      <c r="I14" s="96"/>
      <c r="J14" s="97"/>
      <c r="K14" s="36"/>
      <c r="L14" s="16"/>
      <c r="M14" s="16"/>
      <c r="N14" s="16"/>
      <c r="O14" s="16"/>
      <c r="P14" s="16"/>
      <c r="Q14" s="16"/>
      <c r="R14" s="16"/>
      <c r="S14" s="16"/>
      <c r="T14" s="16"/>
      <c r="U14" s="16"/>
      <c r="V14" s="16"/>
      <c r="W14" s="16"/>
      <c r="X14" s="16"/>
      <c r="Y14" s="16"/>
      <c r="Z14" s="16"/>
      <c r="AA14" s="16"/>
      <c r="AB14" s="16"/>
      <c r="AC14" s="16"/>
    </row>
    <row r="15" spans="1:29" x14ac:dyDescent="0.25">
      <c r="A15" s="21"/>
      <c r="B15" s="4">
        <v>0</v>
      </c>
      <c r="C15" s="24" t="s">
        <v>0</v>
      </c>
      <c r="D15" s="25" t="s">
        <v>11</v>
      </c>
      <c r="E15" s="26" t="s">
        <v>52</v>
      </c>
      <c r="F15" s="1">
        <f>B15*311</f>
        <v>0</v>
      </c>
      <c r="G15" s="1"/>
      <c r="H15" s="107"/>
      <c r="I15" s="107"/>
      <c r="J15" s="108"/>
      <c r="K15" s="36"/>
      <c r="L15" s="16"/>
      <c r="M15" s="16"/>
      <c r="N15" s="16"/>
      <c r="O15" s="16"/>
      <c r="P15" s="16"/>
      <c r="Q15" s="16"/>
      <c r="R15" s="16"/>
      <c r="S15" s="16"/>
      <c r="T15" s="16"/>
      <c r="U15" s="16"/>
      <c r="V15" s="16"/>
      <c r="W15" s="16"/>
      <c r="X15" s="16"/>
      <c r="Y15" s="16"/>
      <c r="Z15" s="16"/>
      <c r="AA15" s="16"/>
      <c r="AB15" s="16"/>
      <c r="AC15" s="16"/>
    </row>
    <row r="16" spans="1:29" x14ac:dyDescent="0.25">
      <c r="A16" s="21"/>
      <c r="B16" s="25"/>
      <c r="C16" s="24"/>
      <c r="D16" s="25"/>
      <c r="E16" s="26"/>
      <c r="F16" s="1"/>
      <c r="G16" s="1"/>
      <c r="H16" s="33"/>
      <c r="I16" s="33"/>
      <c r="J16" s="34"/>
      <c r="K16" s="36"/>
      <c r="L16" s="16"/>
      <c r="M16" s="16"/>
      <c r="N16" s="16"/>
      <c r="O16" s="16"/>
      <c r="P16" s="16"/>
      <c r="Q16" s="16"/>
      <c r="R16" s="16"/>
      <c r="S16" s="16"/>
      <c r="T16" s="16"/>
      <c r="U16" s="16"/>
      <c r="V16" s="16"/>
      <c r="W16" s="16"/>
      <c r="X16" s="16"/>
      <c r="Y16" s="16"/>
      <c r="Z16" s="16"/>
      <c r="AA16" s="16"/>
      <c r="AB16" s="16"/>
      <c r="AC16" s="16"/>
    </row>
    <row r="17" spans="1:29" x14ac:dyDescent="0.25">
      <c r="A17" s="21"/>
      <c r="B17" s="9">
        <f>SUM(B9:B15)</f>
        <v>0</v>
      </c>
      <c r="C17" s="24" t="s">
        <v>1</v>
      </c>
      <c r="D17" s="25" t="s">
        <v>13</v>
      </c>
      <c r="E17" s="26" t="s">
        <v>14</v>
      </c>
      <c r="F17" s="1">
        <f>B17*0.6</f>
        <v>0</v>
      </c>
      <c r="G17" s="1"/>
      <c r="H17" s="33"/>
      <c r="I17" s="33"/>
      <c r="J17" s="34"/>
      <c r="K17" s="36"/>
      <c r="L17" s="16"/>
      <c r="M17" s="16"/>
      <c r="N17" s="16"/>
      <c r="O17" s="16"/>
      <c r="P17" s="16"/>
      <c r="Q17" s="16"/>
      <c r="R17" s="16"/>
      <c r="S17" s="16"/>
      <c r="T17" s="16"/>
      <c r="U17" s="16"/>
      <c r="V17" s="16"/>
      <c r="W17" s="16"/>
      <c r="X17" s="16"/>
      <c r="Y17" s="16"/>
      <c r="Z17" s="16"/>
      <c r="AA17" s="16"/>
      <c r="AB17" s="16"/>
      <c r="AC17" s="16"/>
    </row>
    <row r="18" spans="1:29" x14ac:dyDescent="0.25">
      <c r="A18" s="21"/>
      <c r="B18" s="25"/>
      <c r="C18" s="24"/>
      <c r="D18" s="25"/>
      <c r="E18" s="26"/>
      <c r="F18" s="1"/>
      <c r="G18" s="1"/>
      <c r="H18" s="33"/>
      <c r="I18" s="33"/>
      <c r="J18" s="34"/>
      <c r="K18" s="36"/>
      <c r="L18" s="16"/>
      <c r="M18" s="16"/>
      <c r="N18" s="16"/>
      <c r="O18" s="16"/>
      <c r="P18" s="16"/>
      <c r="Q18" s="16"/>
      <c r="R18" s="16"/>
      <c r="S18" s="16"/>
      <c r="T18" s="16"/>
      <c r="U18" s="16"/>
      <c r="V18" s="16"/>
      <c r="W18" s="16"/>
      <c r="X18" s="16"/>
      <c r="Y18" s="16"/>
      <c r="Z18" s="16"/>
      <c r="AA18" s="16"/>
      <c r="AB18" s="16"/>
      <c r="AC18" s="16"/>
    </row>
    <row r="19" spans="1:29" x14ac:dyDescent="0.25">
      <c r="A19" s="103" t="s">
        <v>48</v>
      </c>
      <c r="B19" s="104"/>
      <c r="C19" s="104"/>
      <c r="D19" s="104"/>
      <c r="E19" s="104"/>
      <c r="F19" s="104"/>
      <c r="G19" s="104"/>
      <c r="H19" s="104"/>
      <c r="I19" s="104"/>
      <c r="J19" s="105"/>
      <c r="K19" s="36"/>
      <c r="L19" s="16"/>
      <c r="M19" s="16"/>
      <c r="N19" s="16"/>
      <c r="O19" s="16"/>
      <c r="P19" s="16"/>
      <c r="Q19" s="16"/>
      <c r="R19" s="16"/>
      <c r="S19" s="16"/>
      <c r="T19" s="16"/>
      <c r="U19" s="16"/>
      <c r="V19" s="16"/>
      <c r="W19" s="16"/>
      <c r="X19" s="16"/>
      <c r="Y19" s="16"/>
      <c r="Z19" s="16"/>
      <c r="AA19" s="16"/>
      <c r="AB19" s="16"/>
      <c r="AC19" s="16"/>
    </row>
    <row r="20" spans="1:29" x14ac:dyDescent="0.25">
      <c r="A20" s="21"/>
      <c r="B20" s="22"/>
      <c r="C20" s="22"/>
      <c r="D20" s="22"/>
      <c r="E20" s="22"/>
      <c r="F20" s="22"/>
      <c r="G20" s="22"/>
      <c r="H20" s="22"/>
      <c r="I20" s="22"/>
      <c r="J20" s="23"/>
      <c r="K20" s="36"/>
      <c r="L20" s="16"/>
      <c r="M20" s="16"/>
      <c r="N20" s="16"/>
      <c r="O20" s="16"/>
      <c r="P20" s="16"/>
      <c r="Q20" s="16"/>
      <c r="R20" s="16"/>
      <c r="S20" s="16"/>
      <c r="T20" s="16"/>
      <c r="U20" s="16"/>
      <c r="V20" s="16"/>
      <c r="W20" s="16"/>
      <c r="X20" s="16"/>
      <c r="Y20" s="16"/>
      <c r="Z20" s="16"/>
      <c r="AA20" s="16"/>
      <c r="AB20" s="16"/>
      <c r="AC20" s="16"/>
    </row>
    <row r="21" spans="1:29" x14ac:dyDescent="0.25">
      <c r="A21" s="21"/>
      <c r="B21" s="4">
        <v>0</v>
      </c>
      <c r="C21" s="24" t="s">
        <v>0</v>
      </c>
      <c r="D21" s="25" t="s">
        <v>8</v>
      </c>
      <c r="E21" s="26" t="s">
        <v>53</v>
      </c>
      <c r="F21" s="1">
        <f>B21*240</f>
        <v>0</v>
      </c>
      <c r="G21" s="1"/>
      <c r="H21" s="27"/>
      <c r="I21" s="27"/>
      <c r="J21" s="28"/>
      <c r="K21" s="36"/>
      <c r="L21" s="16"/>
      <c r="M21" s="16"/>
      <c r="N21" s="16"/>
      <c r="O21" s="16"/>
      <c r="P21" s="16"/>
      <c r="Q21" s="16"/>
      <c r="R21" s="16"/>
      <c r="S21" s="16"/>
      <c r="T21" s="16"/>
      <c r="U21" s="16"/>
      <c r="V21" s="16"/>
      <c r="W21" s="16"/>
      <c r="X21" s="16"/>
      <c r="Y21" s="16"/>
      <c r="Z21" s="16"/>
      <c r="AA21" s="16"/>
      <c r="AB21" s="16"/>
      <c r="AC21" s="16"/>
    </row>
    <row r="22" spans="1:29" x14ac:dyDescent="0.25">
      <c r="A22" s="21"/>
      <c r="B22" s="29"/>
      <c r="C22" s="30"/>
      <c r="D22" s="31"/>
      <c r="E22" s="26"/>
      <c r="F22" s="1"/>
      <c r="G22" s="1"/>
      <c r="H22" s="27"/>
      <c r="I22" s="27"/>
      <c r="J22" s="28"/>
      <c r="K22" s="36"/>
      <c r="L22" s="16"/>
      <c r="M22" s="16"/>
      <c r="N22" s="16"/>
      <c r="O22" s="16"/>
      <c r="P22" s="16"/>
      <c r="Q22" s="16"/>
      <c r="R22" s="16"/>
      <c r="S22" s="16"/>
      <c r="T22" s="16"/>
      <c r="U22" s="16"/>
      <c r="V22" s="16"/>
      <c r="W22" s="16"/>
      <c r="X22" s="16"/>
      <c r="Y22" s="16"/>
      <c r="Z22" s="16"/>
      <c r="AA22" s="16"/>
      <c r="AB22" s="16"/>
      <c r="AC22" s="16"/>
    </row>
    <row r="23" spans="1:29" ht="15" customHeight="1" x14ac:dyDescent="0.25">
      <c r="A23" s="21"/>
      <c r="B23" s="4">
        <v>0</v>
      </c>
      <c r="C23" s="24" t="s">
        <v>0</v>
      </c>
      <c r="D23" s="25" t="s">
        <v>9</v>
      </c>
      <c r="E23" s="26" t="s">
        <v>54</v>
      </c>
      <c r="F23" s="1">
        <f>B23*290</f>
        <v>0</v>
      </c>
      <c r="G23" s="1"/>
      <c r="H23" s="96" t="s">
        <v>7</v>
      </c>
      <c r="I23" s="96"/>
      <c r="J23" s="97"/>
      <c r="K23" s="36"/>
      <c r="L23" s="16"/>
      <c r="M23" s="16"/>
      <c r="N23" s="16"/>
      <c r="O23" s="16"/>
      <c r="P23" s="16"/>
      <c r="Q23" s="16"/>
      <c r="R23" s="16"/>
      <c r="S23" s="16"/>
      <c r="T23" s="16"/>
      <c r="U23" s="16"/>
      <c r="V23" s="16"/>
      <c r="W23" s="16"/>
      <c r="X23" s="16"/>
      <c r="Y23" s="16"/>
      <c r="Z23" s="16"/>
      <c r="AA23" s="16"/>
      <c r="AB23" s="16"/>
      <c r="AC23" s="16"/>
    </row>
    <row r="24" spans="1:29" x14ac:dyDescent="0.25">
      <c r="A24" s="21"/>
      <c r="B24" s="32"/>
      <c r="C24" s="30"/>
      <c r="D24" s="31"/>
      <c r="E24" s="26"/>
      <c r="F24" s="1"/>
      <c r="G24" s="1"/>
      <c r="H24" s="96"/>
      <c r="I24" s="96"/>
      <c r="J24" s="97"/>
      <c r="K24" s="36"/>
      <c r="L24" s="16"/>
      <c r="M24" s="16"/>
      <c r="N24" s="16"/>
      <c r="O24" s="16"/>
      <c r="P24" s="16"/>
      <c r="Q24" s="16"/>
      <c r="R24" s="16"/>
      <c r="S24" s="16"/>
      <c r="T24" s="16"/>
      <c r="U24" s="16"/>
      <c r="V24" s="16"/>
      <c r="W24" s="16"/>
      <c r="X24" s="16"/>
      <c r="Y24" s="16"/>
      <c r="Z24" s="16"/>
      <c r="AA24" s="16"/>
      <c r="AB24" s="16"/>
      <c r="AC24" s="16"/>
    </row>
    <row r="25" spans="1:29" ht="15" customHeight="1" x14ac:dyDescent="0.25">
      <c r="A25" s="21"/>
      <c r="B25" s="4">
        <v>0</v>
      </c>
      <c r="C25" s="24" t="s">
        <v>0</v>
      </c>
      <c r="D25" s="25" t="s">
        <v>10</v>
      </c>
      <c r="E25" s="26" t="s">
        <v>55</v>
      </c>
      <c r="F25" s="1">
        <f>B25*303</f>
        <v>0</v>
      </c>
      <c r="G25" s="1"/>
      <c r="H25" s="96"/>
      <c r="I25" s="96"/>
      <c r="J25" s="97"/>
      <c r="K25" s="36"/>
      <c r="L25" s="16"/>
      <c r="M25" s="16"/>
      <c r="N25" s="16"/>
      <c r="O25" s="16"/>
      <c r="P25" s="16"/>
      <c r="Q25" s="16"/>
      <c r="R25" s="16"/>
      <c r="S25" s="16"/>
      <c r="T25" s="16"/>
      <c r="U25" s="16"/>
      <c r="V25" s="16"/>
      <c r="W25" s="16"/>
      <c r="X25" s="16"/>
      <c r="Y25" s="16"/>
      <c r="Z25" s="16"/>
      <c r="AA25" s="16"/>
      <c r="AB25" s="16"/>
      <c r="AC25" s="16"/>
    </row>
    <row r="26" spans="1:29" x14ac:dyDescent="0.25">
      <c r="A26" s="21"/>
      <c r="B26" s="32"/>
      <c r="C26" s="30"/>
      <c r="D26" s="31"/>
      <c r="E26" s="26"/>
      <c r="F26" s="1"/>
      <c r="G26" s="1"/>
      <c r="H26" s="96"/>
      <c r="I26" s="96"/>
      <c r="J26" s="97"/>
      <c r="K26" s="36"/>
      <c r="L26" s="16"/>
      <c r="M26" s="16"/>
      <c r="N26" s="16"/>
      <c r="O26" s="16"/>
      <c r="P26" s="16"/>
      <c r="Q26" s="16"/>
      <c r="R26" s="16"/>
      <c r="S26" s="16"/>
      <c r="T26" s="16"/>
      <c r="U26" s="16"/>
      <c r="V26" s="16"/>
      <c r="W26" s="16"/>
      <c r="X26" s="16"/>
      <c r="Y26" s="16"/>
      <c r="Z26" s="16"/>
      <c r="AA26" s="16"/>
      <c r="AB26" s="16"/>
      <c r="AC26" s="16"/>
    </row>
    <row r="27" spans="1:29" x14ac:dyDescent="0.25">
      <c r="A27" s="21"/>
      <c r="B27" s="4">
        <v>0</v>
      </c>
      <c r="C27" s="24" t="s">
        <v>0</v>
      </c>
      <c r="D27" s="25" t="s">
        <v>11</v>
      </c>
      <c r="E27" s="26" t="s">
        <v>56</v>
      </c>
      <c r="F27" s="1">
        <f>B27*315</f>
        <v>0</v>
      </c>
      <c r="G27" s="1"/>
      <c r="H27" s="107"/>
      <c r="I27" s="107"/>
      <c r="J27" s="108"/>
      <c r="K27" s="36"/>
      <c r="L27" s="16"/>
      <c r="M27" s="16"/>
      <c r="N27" s="16"/>
      <c r="O27" s="16"/>
      <c r="P27" s="16"/>
      <c r="Q27" s="16"/>
      <c r="R27" s="16"/>
      <c r="S27" s="16"/>
      <c r="T27" s="16"/>
      <c r="U27" s="16"/>
      <c r="V27" s="16"/>
      <c r="W27" s="16"/>
      <c r="X27" s="16"/>
      <c r="Y27" s="16"/>
      <c r="Z27" s="16"/>
      <c r="AA27" s="16"/>
      <c r="AB27" s="16"/>
      <c r="AC27" s="16"/>
    </row>
    <row r="28" spans="1:29" x14ac:dyDescent="0.25">
      <c r="A28" s="21"/>
      <c r="B28" s="25"/>
      <c r="C28" s="24"/>
      <c r="D28" s="25"/>
      <c r="E28" s="26"/>
      <c r="F28" s="1"/>
      <c r="G28" s="1"/>
      <c r="H28" s="33"/>
      <c r="I28" s="33"/>
      <c r="J28" s="34"/>
      <c r="K28" s="36"/>
      <c r="L28" s="16"/>
      <c r="M28" s="16"/>
      <c r="N28" s="16"/>
      <c r="O28" s="16"/>
      <c r="P28" s="16"/>
      <c r="Q28" s="16"/>
      <c r="R28" s="16"/>
      <c r="S28" s="16"/>
      <c r="T28" s="16"/>
      <c r="U28" s="16"/>
      <c r="V28" s="16"/>
      <c r="W28" s="16"/>
      <c r="X28" s="16"/>
      <c r="Y28" s="16"/>
      <c r="Z28" s="16"/>
      <c r="AA28" s="16"/>
      <c r="AB28" s="16"/>
      <c r="AC28" s="16"/>
    </row>
    <row r="29" spans="1:29" x14ac:dyDescent="0.25">
      <c r="A29" s="21"/>
      <c r="B29" s="9">
        <f>SUM(B21:B27)</f>
        <v>0</v>
      </c>
      <c r="C29" s="24" t="s">
        <v>1</v>
      </c>
      <c r="D29" s="25" t="s">
        <v>13</v>
      </c>
      <c r="E29" s="26" t="s">
        <v>14</v>
      </c>
      <c r="F29" s="1">
        <f>B29*0.6</f>
        <v>0</v>
      </c>
      <c r="G29" s="1"/>
      <c r="H29" s="33"/>
      <c r="I29" s="33"/>
      <c r="J29" s="34"/>
      <c r="K29" s="36"/>
      <c r="L29" s="16"/>
      <c r="M29" s="16"/>
      <c r="N29" s="16"/>
      <c r="O29" s="16"/>
      <c r="P29" s="16"/>
      <c r="Q29" s="16"/>
      <c r="R29" s="16"/>
      <c r="S29" s="16"/>
      <c r="T29" s="16"/>
      <c r="U29" s="16"/>
      <c r="V29" s="16"/>
      <c r="W29" s="16"/>
      <c r="X29" s="16"/>
      <c r="Y29" s="16"/>
      <c r="Z29" s="16"/>
      <c r="AA29" s="16"/>
      <c r="AB29" s="16"/>
      <c r="AC29" s="16"/>
    </row>
    <row r="30" spans="1:29" x14ac:dyDescent="0.25">
      <c r="A30" s="21"/>
      <c r="B30" s="25"/>
      <c r="C30" s="24"/>
      <c r="D30" s="25"/>
      <c r="E30" s="26"/>
      <c r="F30" s="1"/>
      <c r="G30" s="1"/>
      <c r="H30" s="33"/>
      <c r="I30" s="33"/>
      <c r="J30" s="34"/>
      <c r="K30" s="36"/>
      <c r="L30" s="16"/>
      <c r="M30" s="16"/>
      <c r="N30" s="16"/>
      <c r="O30" s="16"/>
      <c r="P30" s="16"/>
      <c r="Q30" s="16"/>
      <c r="R30" s="16"/>
      <c r="S30" s="16"/>
      <c r="T30" s="16"/>
      <c r="U30" s="16"/>
      <c r="V30" s="16"/>
      <c r="W30" s="16"/>
      <c r="X30" s="16"/>
      <c r="Y30" s="16"/>
      <c r="Z30" s="16"/>
      <c r="AA30" s="16"/>
      <c r="AB30" s="16"/>
      <c r="AC30" s="16"/>
    </row>
    <row r="31" spans="1:29" ht="22.2" customHeight="1" x14ac:dyDescent="0.25">
      <c r="A31" s="98" t="s">
        <v>25</v>
      </c>
      <c r="B31" s="99"/>
      <c r="C31" s="99"/>
      <c r="D31" s="99"/>
      <c r="E31" s="99"/>
      <c r="F31" s="99"/>
      <c r="G31" s="99"/>
      <c r="H31" s="99"/>
      <c r="I31" s="99"/>
      <c r="J31" s="99"/>
      <c r="K31" s="36"/>
      <c r="L31" s="16"/>
      <c r="M31" s="16"/>
      <c r="N31" s="16"/>
      <c r="O31" s="16"/>
      <c r="P31" s="16"/>
      <c r="Q31" s="16"/>
      <c r="R31" s="16"/>
      <c r="S31" s="16"/>
      <c r="T31" s="16"/>
      <c r="U31" s="16"/>
      <c r="V31" s="16"/>
      <c r="W31" s="16"/>
      <c r="X31" s="16"/>
      <c r="Y31" s="16"/>
      <c r="Z31" s="16"/>
      <c r="AA31" s="16"/>
      <c r="AB31" s="16"/>
      <c r="AC31" s="16"/>
    </row>
    <row r="32" spans="1:29" x14ac:dyDescent="0.25">
      <c r="A32" s="103" t="s">
        <v>57</v>
      </c>
      <c r="B32" s="104"/>
      <c r="C32" s="104"/>
      <c r="D32" s="104"/>
      <c r="E32" s="104"/>
      <c r="F32" s="104"/>
      <c r="G32" s="104"/>
      <c r="H32" s="104"/>
      <c r="I32" s="104"/>
      <c r="J32" s="105"/>
      <c r="K32" s="36"/>
      <c r="L32" s="16"/>
      <c r="M32" s="16"/>
      <c r="N32" s="16"/>
      <c r="O32" s="16"/>
      <c r="P32" s="16"/>
      <c r="Q32" s="16"/>
      <c r="R32" s="16"/>
      <c r="S32" s="16"/>
      <c r="T32" s="16"/>
      <c r="U32" s="16"/>
      <c r="V32" s="16"/>
      <c r="W32" s="16"/>
      <c r="X32" s="16"/>
      <c r="Y32" s="16"/>
      <c r="Z32" s="16"/>
      <c r="AA32" s="16"/>
      <c r="AB32" s="16"/>
      <c r="AC32" s="16"/>
    </row>
    <row r="33" spans="1:29" x14ac:dyDescent="0.25">
      <c r="A33" s="21"/>
      <c r="B33" s="25"/>
      <c r="C33" s="24"/>
      <c r="D33" s="25"/>
      <c r="E33" s="26"/>
      <c r="F33" s="1"/>
      <c r="G33" s="1"/>
      <c r="H33" s="76"/>
      <c r="I33" s="76"/>
      <c r="J33" s="77"/>
      <c r="K33" s="36"/>
      <c r="L33" s="16"/>
      <c r="M33" s="16"/>
      <c r="N33" s="16"/>
      <c r="O33" s="16"/>
      <c r="P33" s="16"/>
      <c r="Q33" s="16"/>
      <c r="R33" s="16"/>
      <c r="S33" s="16"/>
      <c r="T33" s="16"/>
      <c r="U33" s="16"/>
      <c r="V33" s="16"/>
      <c r="W33" s="16"/>
      <c r="X33" s="16"/>
      <c r="Y33" s="16"/>
      <c r="Z33" s="16"/>
      <c r="AA33" s="16"/>
      <c r="AB33" s="16"/>
      <c r="AC33" s="16"/>
    </row>
    <row r="34" spans="1:29" ht="13.95" customHeight="1" x14ac:dyDescent="0.25">
      <c r="A34" s="38"/>
      <c r="B34" s="3">
        <v>0</v>
      </c>
      <c r="C34" s="24" t="s">
        <v>0</v>
      </c>
      <c r="D34" s="35" t="s">
        <v>27</v>
      </c>
      <c r="E34" s="26" t="s">
        <v>59</v>
      </c>
      <c r="F34" s="1">
        <f>IF(B34=0,0,IF(B34&lt;12,"ungültiger Wert",IF(B34&gt;=12,B34*358)))</f>
        <v>0</v>
      </c>
      <c r="G34" s="35"/>
      <c r="H34" s="96" t="s">
        <v>76</v>
      </c>
      <c r="I34" s="96"/>
      <c r="J34" s="97"/>
      <c r="K34" s="36"/>
      <c r="L34" s="16"/>
      <c r="M34" s="16"/>
      <c r="N34" s="16"/>
      <c r="O34" s="16"/>
      <c r="P34" s="16"/>
      <c r="Q34" s="16"/>
      <c r="R34" s="16"/>
      <c r="S34" s="16"/>
      <c r="T34" s="16"/>
      <c r="U34" s="16"/>
      <c r="V34" s="16"/>
      <c r="W34" s="16"/>
      <c r="X34" s="16"/>
      <c r="Y34" s="16"/>
      <c r="Z34" s="16"/>
      <c r="AA34" s="16"/>
      <c r="AB34" s="16"/>
      <c r="AC34" s="16"/>
    </row>
    <row r="35" spans="1:29" x14ac:dyDescent="0.25">
      <c r="A35" s="21"/>
      <c r="B35" s="25"/>
      <c r="C35" s="24"/>
      <c r="D35" s="25"/>
      <c r="E35" s="26"/>
      <c r="F35" s="1"/>
      <c r="G35" s="1"/>
      <c r="H35" s="96"/>
      <c r="I35" s="96"/>
      <c r="J35" s="97"/>
      <c r="K35" s="36"/>
      <c r="L35" s="16"/>
      <c r="M35" s="16"/>
      <c r="N35" s="16"/>
      <c r="O35" s="16"/>
      <c r="P35" s="16"/>
      <c r="Q35" s="16"/>
      <c r="R35" s="16"/>
      <c r="S35" s="16"/>
      <c r="T35" s="16"/>
      <c r="U35" s="16"/>
      <c r="V35" s="16"/>
      <c r="W35" s="16"/>
      <c r="X35" s="16"/>
      <c r="Y35" s="16"/>
      <c r="Z35" s="16"/>
      <c r="AA35" s="16"/>
      <c r="AB35" s="16"/>
      <c r="AC35" s="16"/>
    </row>
    <row r="36" spans="1:29" x14ac:dyDescent="0.25">
      <c r="A36" s="38"/>
      <c r="B36" s="80">
        <v>0</v>
      </c>
      <c r="C36" s="24" t="s">
        <v>0</v>
      </c>
      <c r="D36" s="35" t="s">
        <v>28</v>
      </c>
      <c r="E36" s="26" t="s">
        <v>60</v>
      </c>
      <c r="F36" s="1">
        <f>IF(B36=0,0,IF(B36&lt;20,"ungültiger Wert",IF(B36&gt;=20,B36*407)))</f>
        <v>0</v>
      </c>
      <c r="G36" s="35"/>
      <c r="H36" s="96"/>
      <c r="I36" s="96"/>
      <c r="J36" s="97"/>
      <c r="K36" s="36"/>
      <c r="L36" s="16"/>
      <c r="M36" s="16"/>
      <c r="N36" s="16"/>
      <c r="O36" s="16"/>
      <c r="P36" s="16"/>
      <c r="Q36" s="16"/>
      <c r="R36" s="16"/>
      <c r="S36" s="16"/>
      <c r="T36" s="16"/>
      <c r="U36" s="16"/>
      <c r="V36" s="16"/>
      <c r="W36" s="16"/>
      <c r="X36" s="16"/>
      <c r="Y36" s="16"/>
      <c r="Z36" s="16"/>
      <c r="AA36" s="16"/>
      <c r="AB36" s="16"/>
      <c r="AC36" s="16"/>
    </row>
    <row r="37" spans="1:29" x14ac:dyDescent="0.25">
      <c r="A37" s="21"/>
      <c r="B37" s="25"/>
      <c r="C37" s="24"/>
      <c r="D37" s="25"/>
      <c r="E37" s="26"/>
      <c r="F37" s="1"/>
      <c r="G37" s="1"/>
      <c r="H37" s="96"/>
      <c r="I37" s="96"/>
      <c r="J37" s="97"/>
      <c r="K37" s="36"/>
      <c r="L37" s="16"/>
      <c r="M37" s="16"/>
      <c r="N37" s="16"/>
      <c r="O37" s="16"/>
      <c r="P37" s="16"/>
      <c r="Q37" s="16"/>
      <c r="R37" s="16"/>
      <c r="S37" s="16"/>
      <c r="T37" s="16"/>
      <c r="U37" s="16"/>
      <c r="V37" s="16"/>
      <c r="W37" s="16"/>
      <c r="X37" s="16"/>
      <c r="Y37" s="16"/>
      <c r="Z37" s="16"/>
      <c r="AA37" s="16"/>
      <c r="AB37" s="16"/>
      <c r="AC37" s="16"/>
    </row>
    <row r="38" spans="1:29" x14ac:dyDescent="0.25">
      <c r="A38" s="21"/>
      <c r="B38" s="3">
        <v>0</v>
      </c>
      <c r="C38" s="24" t="s">
        <v>0</v>
      </c>
      <c r="D38" s="35" t="s">
        <v>36</v>
      </c>
      <c r="E38" s="26" t="s">
        <v>61</v>
      </c>
      <c r="F38" s="1">
        <f>IF(B38=0,0,IF(B38&lt;12,"ungültiger Wert",IF(B38&gt;=12,B38*373)))</f>
        <v>0</v>
      </c>
      <c r="G38" s="1"/>
      <c r="H38" s="96"/>
      <c r="I38" s="96"/>
      <c r="J38" s="97"/>
      <c r="K38" s="36"/>
      <c r="L38" s="16"/>
      <c r="M38" s="16"/>
      <c r="N38" s="16"/>
      <c r="O38" s="16"/>
      <c r="P38" s="16"/>
      <c r="Q38" s="16"/>
      <c r="R38" s="16"/>
      <c r="S38" s="16"/>
      <c r="T38" s="16"/>
      <c r="U38" s="16"/>
      <c r="V38" s="16"/>
      <c r="W38" s="16"/>
      <c r="X38" s="16"/>
      <c r="Y38" s="16"/>
      <c r="Z38" s="16"/>
      <c r="AA38" s="16"/>
      <c r="AB38" s="16"/>
      <c r="AC38" s="16"/>
    </row>
    <row r="39" spans="1:29" x14ac:dyDescent="0.25">
      <c r="A39" s="21"/>
      <c r="B39" s="25"/>
      <c r="C39" s="24"/>
      <c r="D39" s="25"/>
      <c r="E39" s="26"/>
      <c r="F39" s="1"/>
      <c r="G39" s="1"/>
      <c r="H39" s="96"/>
      <c r="I39" s="96"/>
      <c r="J39" s="97"/>
      <c r="K39" s="36"/>
      <c r="L39" s="16"/>
      <c r="M39" s="16"/>
      <c r="N39" s="16"/>
      <c r="O39" s="16"/>
      <c r="P39" s="16"/>
      <c r="Q39" s="16"/>
      <c r="R39" s="16"/>
      <c r="S39" s="16"/>
      <c r="T39" s="16"/>
      <c r="U39" s="16"/>
      <c r="V39" s="16"/>
      <c r="W39" s="16"/>
      <c r="X39" s="16"/>
      <c r="Y39" s="16"/>
      <c r="Z39" s="16"/>
      <c r="AA39" s="16"/>
      <c r="AB39" s="16"/>
      <c r="AC39" s="16"/>
    </row>
    <row r="40" spans="1:29" x14ac:dyDescent="0.25">
      <c r="A40" s="21"/>
      <c r="B40" s="80">
        <v>0</v>
      </c>
      <c r="C40" s="24" t="s">
        <v>0</v>
      </c>
      <c r="D40" s="35" t="s">
        <v>37</v>
      </c>
      <c r="E40" s="26" t="s">
        <v>62</v>
      </c>
      <c r="F40" s="1">
        <f>IF(B40=0,0,IF(B40&lt;20,"ungültiger Wert",IF(B40&gt;=20,B40*422)))</f>
        <v>0</v>
      </c>
      <c r="G40" s="1"/>
      <c r="H40" s="78"/>
      <c r="I40" s="78"/>
      <c r="J40" s="79"/>
      <c r="K40" s="36"/>
      <c r="L40" s="16"/>
      <c r="M40" s="16"/>
      <c r="N40" s="16"/>
      <c r="O40" s="16"/>
      <c r="P40" s="16"/>
      <c r="Q40" s="16"/>
      <c r="R40" s="16"/>
      <c r="S40" s="16"/>
      <c r="T40" s="16"/>
      <c r="U40" s="16"/>
      <c r="V40" s="16"/>
      <c r="W40" s="16"/>
      <c r="X40" s="16"/>
      <c r="Y40" s="16"/>
      <c r="Z40" s="16"/>
      <c r="AA40" s="16"/>
      <c r="AB40" s="16"/>
      <c r="AC40" s="16"/>
    </row>
    <row r="41" spans="1:29" x14ac:dyDescent="0.25">
      <c r="A41" s="21"/>
      <c r="B41" s="25"/>
      <c r="C41" s="24"/>
      <c r="D41" s="25"/>
      <c r="E41" s="26"/>
      <c r="F41" s="1"/>
      <c r="G41" s="1"/>
      <c r="H41" s="78"/>
      <c r="I41" s="78"/>
      <c r="J41" s="79"/>
      <c r="K41" s="36"/>
      <c r="L41" s="16"/>
      <c r="M41" s="16"/>
      <c r="N41" s="16"/>
      <c r="O41" s="16"/>
      <c r="P41" s="16"/>
      <c r="Q41" s="16"/>
      <c r="R41" s="16"/>
      <c r="S41" s="16"/>
      <c r="T41" s="16"/>
      <c r="U41" s="16"/>
      <c r="V41" s="16"/>
      <c r="W41" s="16"/>
      <c r="X41" s="16"/>
      <c r="Y41" s="16"/>
      <c r="Z41" s="16"/>
      <c r="AA41" s="16"/>
      <c r="AB41" s="16"/>
      <c r="AC41" s="16"/>
    </row>
    <row r="42" spans="1:29" x14ac:dyDescent="0.25">
      <c r="A42" s="21"/>
      <c r="B42" s="3">
        <v>0</v>
      </c>
      <c r="C42" s="24" t="s">
        <v>0</v>
      </c>
      <c r="D42" s="35" t="s">
        <v>38</v>
      </c>
      <c r="E42" s="26" t="s">
        <v>63</v>
      </c>
      <c r="F42" s="1">
        <f>IF(B42=0,0,IF(B42&lt;12,"ungültiger Wert",IF(B42&gt;=12,B42*414)))</f>
        <v>0</v>
      </c>
      <c r="G42" s="1"/>
      <c r="H42" s="78"/>
      <c r="I42" s="78"/>
      <c r="J42" s="79"/>
      <c r="K42" s="36"/>
      <c r="L42" s="16"/>
      <c r="M42" s="16"/>
      <c r="N42" s="16"/>
      <c r="O42" s="16"/>
      <c r="P42" s="16"/>
      <c r="Q42" s="16"/>
      <c r="R42" s="16"/>
      <c r="S42" s="16"/>
      <c r="T42" s="16"/>
      <c r="U42" s="16"/>
      <c r="V42" s="16"/>
      <c r="W42" s="16"/>
      <c r="X42" s="16"/>
      <c r="Y42" s="16"/>
      <c r="Z42" s="16"/>
      <c r="AA42" s="16"/>
      <c r="AB42" s="16"/>
      <c r="AC42" s="16"/>
    </row>
    <row r="43" spans="1:29" x14ac:dyDescent="0.25">
      <c r="A43" s="21"/>
      <c r="B43" s="25"/>
      <c r="C43" s="24"/>
      <c r="D43" s="25"/>
      <c r="E43" s="26"/>
      <c r="F43" s="1"/>
      <c r="G43" s="1"/>
      <c r="H43" s="78"/>
      <c r="I43" s="78"/>
      <c r="J43" s="79"/>
      <c r="K43" s="36"/>
      <c r="L43" s="16"/>
      <c r="M43" s="16"/>
      <c r="N43" s="16"/>
      <c r="O43" s="16"/>
      <c r="P43" s="16"/>
      <c r="Q43" s="16"/>
      <c r="R43" s="16"/>
      <c r="S43" s="16"/>
      <c r="T43" s="16"/>
      <c r="U43" s="16"/>
      <c r="V43" s="16"/>
      <c r="W43" s="16"/>
      <c r="X43" s="16"/>
      <c r="Y43" s="16"/>
      <c r="Z43" s="16"/>
      <c r="AA43" s="16"/>
      <c r="AB43" s="16"/>
      <c r="AC43" s="16"/>
    </row>
    <row r="44" spans="1:29" x14ac:dyDescent="0.25">
      <c r="A44" s="21"/>
      <c r="B44" s="80">
        <v>0</v>
      </c>
      <c r="C44" s="24" t="s">
        <v>0</v>
      </c>
      <c r="D44" s="35" t="s">
        <v>39</v>
      </c>
      <c r="E44" s="26" t="s">
        <v>64</v>
      </c>
      <c r="F44" s="1">
        <f>IF(B44=0,0,IF(B44&lt;20,"ungültiger Wert",IF(B44&gt;=20,B44*467)))</f>
        <v>0</v>
      </c>
      <c r="G44" s="1"/>
      <c r="H44" s="78"/>
      <c r="I44" s="78"/>
      <c r="J44" s="79"/>
      <c r="K44" s="36"/>
      <c r="L44" s="16"/>
      <c r="M44" s="16"/>
      <c r="N44" s="16"/>
      <c r="O44" s="16"/>
      <c r="P44" s="16"/>
      <c r="Q44" s="16"/>
      <c r="R44" s="16"/>
      <c r="S44" s="16"/>
      <c r="T44" s="16"/>
      <c r="U44" s="16"/>
      <c r="V44" s="16"/>
      <c r="W44" s="16"/>
      <c r="X44" s="16"/>
      <c r="Y44" s="16"/>
      <c r="Z44" s="16"/>
      <c r="AA44" s="16"/>
      <c r="AB44" s="16"/>
      <c r="AC44" s="16"/>
    </row>
    <row r="45" spans="1:29" x14ac:dyDescent="0.25">
      <c r="A45" s="21"/>
      <c r="B45" s="25"/>
      <c r="C45" s="24"/>
      <c r="D45" s="25"/>
      <c r="E45" s="26"/>
      <c r="F45" s="1"/>
      <c r="G45" s="1"/>
      <c r="H45" s="78"/>
      <c r="I45" s="78"/>
      <c r="J45" s="79"/>
      <c r="K45" s="36"/>
      <c r="L45" s="16"/>
      <c r="M45" s="16"/>
      <c r="N45" s="16"/>
      <c r="O45" s="16"/>
      <c r="P45" s="16"/>
      <c r="Q45" s="16"/>
      <c r="R45" s="16"/>
      <c r="S45" s="16"/>
      <c r="T45" s="16"/>
      <c r="U45" s="16"/>
      <c r="V45" s="16"/>
      <c r="W45" s="16"/>
      <c r="X45" s="16"/>
      <c r="Y45" s="16"/>
      <c r="Z45" s="16"/>
      <c r="AA45" s="16"/>
      <c r="AB45" s="16"/>
      <c r="AC45" s="16"/>
    </row>
    <row r="46" spans="1:29" x14ac:dyDescent="0.25">
      <c r="A46" s="38"/>
      <c r="B46" s="84">
        <f>SUM(B34,B36,B38,B40,B42,B44)</f>
        <v>0</v>
      </c>
      <c r="C46" s="24" t="s">
        <v>1</v>
      </c>
      <c r="D46" s="35" t="s">
        <v>29</v>
      </c>
      <c r="E46" s="26" t="s">
        <v>14</v>
      </c>
      <c r="F46" s="1">
        <f>B46*0.6</f>
        <v>0</v>
      </c>
      <c r="G46" s="35"/>
      <c r="H46" s="35"/>
      <c r="I46" s="35"/>
      <c r="J46" s="45"/>
      <c r="K46" s="36"/>
      <c r="L46" s="16"/>
      <c r="M46" s="16"/>
      <c r="N46" s="16"/>
      <c r="O46" s="16"/>
      <c r="P46" s="16"/>
      <c r="Q46" s="16"/>
      <c r="R46" s="16"/>
      <c r="S46" s="16"/>
      <c r="T46" s="16"/>
      <c r="U46" s="16"/>
      <c r="V46" s="16"/>
      <c r="W46" s="16"/>
      <c r="X46" s="16"/>
      <c r="Y46" s="16"/>
      <c r="Z46" s="16"/>
      <c r="AA46" s="16"/>
      <c r="AB46" s="16"/>
      <c r="AC46" s="16"/>
    </row>
    <row r="47" spans="1:29" x14ac:dyDescent="0.25">
      <c r="A47" s="21"/>
      <c r="B47" s="25"/>
      <c r="C47" s="24"/>
      <c r="D47" s="25"/>
      <c r="E47" s="26"/>
      <c r="F47" s="1"/>
      <c r="G47" s="1"/>
      <c r="H47" s="76"/>
      <c r="I47" s="76"/>
      <c r="J47" s="77"/>
      <c r="K47" s="36"/>
      <c r="L47" s="16"/>
      <c r="M47" s="16"/>
      <c r="N47" s="16"/>
      <c r="O47" s="16"/>
      <c r="P47" s="16"/>
      <c r="Q47" s="16"/>
      <c r="R47" s="16"/>
      <c r="S47" s="16"/>
      <c r="T47" s="16"/>
      <c r="U47" s="16"/>
      <c r="V47" s="16"/>
      <c r="W47" s="16"/>
      <c r="X47" s="16"/>
      <c r="Y47" s="16"/>
      <c r="Z47" s="16"/>
      <c r="AA47" s="16"/>
      <c r="AB47" s="16"/>
      <c r="AC47" s="16"/>
    </row>
    <row r="48" spans="1:29" x14ac:dyDescent="0.25">
      <c r="A48" s="103" t="s">
        <v>58</v>
      </c>
      <c r="B48" s="104"/>
      <c r="C48" s="104"/>
      <c r="D48" s="104"/>
      <c r="E48" s="104"/>
      <c r="F48" s="104"/>
      <c r="G48" s="104"/>
      <c r="H48" s="104"/>
      <c r="I48" s="104"/>
      <c r="J48" s="105"/>
      <c r="K48" s="36"/>
      <c r="L48" s="16"/>
      <c r="M48" s="16"/>
      <c r="N48" s="16"/>
      <c r="O48" s="16"/>
      <c r="P48" s="16"/>
      <c r="Q48" s="16"/>
      <c r="R48" s="16"/>
      <c r="S48" s="16"/>
      <c r="T48" s="16"/>
      <c r="U48" s="16"/>
      <c r="V48" s="16"/>
      <c r="W48" s="16"/>
      <c r="X48" s="16"/>
      <c r="Y48" s="16"/>
      <c r="Z48" s="16"/>
      <c r="AA48" s="16"/>
      <c r="AB48" s="16"/>
      <c r="AC48" s="16"/>
    </row>
    <row r="49" spans="1:29" x14ac:dyDescent="0.25">
      <c r="A49" s="21"/>
      <c r="B49" s="25"/>
      <c r="C49" s="24"/>
      <c r="D49" s="25"/>
      <c r="E49" s="26"/>
      <c r="F49" s="1"/>
      <c r="G49" s="1"/>
      <c r="H49" s="76"/>
      <c r="I49" s="76"/>
      <c r="J49" s="77"/>
      <c r="K49" s="36"/>
      <c r="L49" s="16"/>
      <c r="M49" s="16"/>
      <c r="N49" s="16"/>
      <c r="O49" s="16"/>
      <c r="P49" s="16"/>
      <c r="Q49" s="16"/>
      <c r="R49" s="16"/>
      <c r="S49" s="16"/>
      <c r="T49" s="16"/>
      <c r="U49" s="16"/>
      <c r="V49" s="16"/>
      <c r="W49" s="16"/>
      <c r="X49" s="16"/>
      <c r="Y49" s="16"/>
      <c r="Z49" s="16"/>
      <c r="AA49" s="16"/>
      <c r="AB49" s="16"/>
      <c r="AC49" s="16"/>
    </row>
    <row r="50" spans="1:29" ht="13.95" customHeight="1" x14ac:dyDescent="0.25">
      <c r="A50" s="38"/>
      <c r="B50" s="3">
        <v>0</v>
      </c>
      <c r="C50" s="24" t="s">
        <v>0</v>
      </c>
      <c r="D50" s="35" t="s">
        <v>27</v>
      </c>
      <c r="E50" s="26" t="s">
        <v>65</v>
      </c>
      <c r="F50" s="1">
        <f>IF(B50=0,0,IF(B50&lt;12,"ungültiger Wert",IF(B50&gt;=12,B50*376)))</f>
        <v>0</v>
      </c>
      <c r="G50" s="35"/>
      <c r="H50" s="96" t="s">
        <v>94</v>
      </c>
      <c r="I50" s="96"/>
      <c r="J50" s="97"/>
      <c r="K50" s="36"/>
      <c r="L50" s="16"/>
      <c r="M50" s="16"/>
      <c r="N50" s="16"/>
      <c r="O50" s="16"/>
      <c r="P50" s="16"/>
      <c r="Q50" s="16"/>
      <c r="R50" s="16"/>
      <c r="S50" s="16"/>
      <c r="T50" s="16"/>
      <c r="U50" s="16"/>
      <c r="V50" s="16"/>
      <c r="W50" s="16"/>
      <c r="X50" s="16"/>
      <c r="Y50" s="16"/>
      <c r="Z50" s="16"/>
      <c r="AA50" s="16"/>
      <c r="AB50" s="16"/>
      <c r="AC50" s="16"/>
    </row>
    <row r="51" spans="1:29" x14ac:dyDescent="0.25">
      <c r="A51" s="21"/>
      <c r="B51" s="25"/>
      <c r="C51" s="24"/>
      <c r="D51" s="25"/>
      <c r="E51" s="26"/>
      <c r="F51" s="1"/>
      <c r="G51" s="1"/>
      <c r="H51" s="96"/>
      <c r="I51" s="96"/>
      <c r="J51" s="97"/>
      <c r="K51" s="36"/>
      <c r="L51" s="16"/>
      <c r="M51" s="16"/>
      <c r="N51" s="16"/>
      <c r="O51" s="16"/>
      <c r="P51" s="16"/>
      <c r="Q51" s="16"/>
      <c r="R51" s="16"/>
      <c r="S51" s="16"/>
      <c r="T51" s="16"/>
      <c r="U51" s="16"/>
      <c r="V51" s="16"/>
      <c r="W51" s="16"/>
      <c r="X51" s="16"/>
      <c r="Y51" s="16"/>
      <c r="Z51" s="16"/>
      <c r="AA51" s="16"/>
      <c r="AB51" s="16"/>
      <c r="AC51" s="16"/>
    </row>
    <row r="52" spans="1:29" x14ac:dyDescent="0.25">
      <c r="A52" s="38"/>
      <c r="B52" s="80">
        <v>0</v>
      </c>
      <c r="C52" s="24" t="s">
        <v>0</v>
      </c>
      <c r="D52" s="35" t="s">
        <v>28</v>
      </c>
      <c r="E52" s="26" t="s">
        <v>66</v>
      </c>
      <c r="F52" s="1">
        <f>IF(B52=0,0,IF(B52&lt;20,"ungültiger Wert",IF(B52&gt;=20,B52*430)))</f>
        <v>0</v>
      </c>
      <c r="G52" s="35"/>
      <c r="H52" s="96"/>
      <c r="I52" s="96"/>
      <c r="J52" s="97"/>
      <c r="K52" s="36"/>
      <c r="L52" s="16"/>
      <c r="M52" s="16"/>
      <c r="N52" s="16"/>
      <c r="O52" s="16"/>
      <c r="P52" s="16"/>
      <c r="Q52" s="16"/>
      <c r="R52" s="16"/>
      <c r="S52" s="16"/>
      <c r="T52" s="16"/>
      <c r="U52" s="16"/>
      <c r="V52" s="16"/>
      <c r="W52" s="16"/>
      <c r="X52" s="16"/>
      <c r="Y52" s="16"/>
      <c r="Z52" s="16"/>
      <c r="AA52" s="16"/>
      <c r="AB52" s="16"/>
      <c r="AC52" s="16"/>
    </row>
    <row r="53" spans="1:29" x14ac:dyDescent="0.25">
      <c r="A53" s="38"/>
      <c r="B53" s="25"/>
      <c r="C53" s="24"/>
      <c r="D53" s="35"/>
      <c r="E53" s="26"/>
      <c r="F53" s="1"/>
      <c r="G53" s="35"/>
      <c r="H53" s="96"/>
      <c r="I53" s="96"/>
      <c r="J53" s="97"/>
      <c r="K53" s="36"/>
      <c r="L53" s="16"/>
      <c r="M53" s="16"/>
      <c r="N53" s="16"/>
      <c r="O53" s="16"/>
      <c r="P53" s="16"/>
      <c r="Q53" s="16"/>
      <c r="R53" s="16"/>
      <c r="S53" s="16"/>
      <c r="T53" s="16"/>
      <c r="U53" s="16"/>
      <c r="V53" s="16"/>
      <c r="W53" s="16"/>
      <c r="X53" s="16"/>
      <c r="Y53" s="16"/>
      <c r="Z53" s="16"/>
      <c r="AA53" s="16"/>
      <c r="AB53" s="16"/>
      <c r="AC53" s="16"/>
    </row>
    <row r="54" spans="1:29" x14ac:dyDescent="0.25">
      <c r="A54" s="38"/>
      <c r="B54" s="3">
        <v>0</v>
      </c>
      <c r="C54" s="24" t="s">
        <v>0</v>
      </c>
      <c r="D54" s="35" t="s">
        <v>36</v>
      </c>
      <c r="E54" s="26" t="s">
        <v>40</v>
      </c>
      <c r="F54" s="1">
        <f>IF(B54=0,0,IF(B54&lt;12,"ungültiger Wert",IF(B54&gt;=12,B54*391)))</f>
        <v>0</v>
      </c>
      <c r="G54" s="35"/>
      <c r="H54" s="96"/>
      <c r="I54" s="96"/>
      <c r="J54" s="97"/>
      <c r="K54" s="36"/>
      <c r="L54" s="16"/>
      <c r="M54" s="16"/>
      <c r="N54" s="16"/>
      <c r="O54" s="16"/>
      <c r="P54" s="16"/>
      <c r="Q54" s="16"/>
      <c r="R54" s="16"/>
      <c r="S54" s="16"/>
      <c r="T54" s="16"/>
      <c r="U54" s="16"/>
      <c r="V54" s="16"/>
      <c r="W54" s="16"/>
      <c r="X54" s="16"/>
      <c r="Y54" s="16"/>
      <c r="Z54" s="16"/>
      <c r="AA54" s="16"/>
      <c r="AB54" s="16"/>
      <c r="AC54" s="16"/>
    </row>
    <row r="55" spans="1:29" x14ac:dyDescent="0.25">
      <c r="A55" s="38"/>
      <c r="B55" s="25"/>
      <c r="C55" s="24"/>
      <c r="D55" s="25"/>
      <c r="E55" s="26"/>
      <c r="F55" s="1"/>
      <c r="G55" s="35"/>
      <c r="H55" s="96"/>
      <c r="I55" s="96"/>
      <c r="J55" s="97"/>
      <c r="K55" s="36"/>
      <c r="L55" s="16"/>
      <c r="M55" s="16"/>
      <c r="N55" s="16"/>
      <c r="O55" s="16"/>
      <c r="P55" s="16"/>
      <c r="Q55" s="16"/>
      <c r="R55" s="16"/>
      <c r="S55" s="16"/>
      <c r="T55" s="16"/>
      <c r="U55" s="16"/>
      <c r="V55" s="16"/>
      <c r="W55" s="16"/>
      <c r="X55" s="16"/>
      <c r="Y55" s="16"/>
      <c r="Z55" s="16"/>
      <c r="AA55" s="16"/>
      <c r="AB55" s="16"/>
      <c r="AC55" s="16"/>
    </row>
    <row r="56" spans="1:29" x14ac:dyDescent="0.25">
      <c r="A56" s="38"/>
      <c r="B56" s="80">
        <v>0</v>
      </c>
      <c r="C56" s="24" t="s">
        <v>0</v>
      </c>
      <c r="D56" s="35" t="s">
        <v>37</v>
      </c>
      <c r="E56" s="26" t="s">
        <v>67</v>
      </c>
      <c r="F56" s="1">
        <f>IF(B56=0,0,IF(B56&lt;20,"ungültiger Wert",IF(B56&gt;=20,B56*445)))</f>
        <v>0</v>
      </c>
      <c r="G56" s="35"/>
      <c r="H56" s="78"/>
      <c r="I56" s="78"/>
      <c r="J56" s="79"/>
      <c r="K56" s="36"/>
      <c r="L56" s="16"/>
      <c r="M56" s="16"/>
      <c r="N56" s="16"/>
      <c r="O56" s="16"/>
      <c r="P56" s="16"/>
      <c r="Q56" s="16"/>
      <c r="R56" s="16"/>
      <c r="S56" s="16"/>
      <c r="T56" s="16"/>
      <c r="U56" s="16"/>
      <c r="V56" s="16"/>
      <c r="W56" s="16"/>
      <c r="X56" s="16"/>
      <c r="Y56" s="16"/>
      <c r="Z56" s="16"/>
      <c r="AA56" s="16"/>
      <c r="AB56" s="16"/>
      <c r="AC56" s="16"/>
    </row>
    <row r="57" spans="1:29" x14ac:dyDescent="0.25">
      <c r="A57" s="38"/>
      <c r="B57" s="25"/>
      <c r="C57" s="24"/>
      <c r="D57" s="35"/>
      <c r="E57" s="26"/>
      <c r="F57" s="1"/>
      <c r="G57" s="35"/>
      <c r="H57" s="78"/>
      <c r="I57" s="78"/>
      <c r="J57" s="79"/>
      <c r="K57" s="36"/>
      <c r="L57" s="16"/>
      <c r="M57" s="16"/>
      <c r="N57" s="16"/>
      <c r="O57" s="16"/>
      <c r="P57" s="16"/>
      <c r="Q57" s="16"/>
      <c r="R57" s="16"/>
      <c r="S57" s="16"/>
      <c r="T57" s="16"/>
      <c r="U57" s="16"/>
      <c r="V57" s="16"/>
      <c r="W57" s="16"/>
      <c r="X57" s="16"/>
      <c r="Y57" s="16"/>
      <c r="Z57" s="16"/>
      <c r="AA57" s="16"/>
      <c r="AB57" s="16"/>
      <c r="AC57" s="16"/>
    </row>
    <row r="58" spans="1:29" x14ac:dyDescent="0.25">
      <c r="A58" s="38"/>
      <c r="B58" s="3">
        <v>0</v>
      </c>
      <c r="C58" s="24" t="s">
        <v>0</v>
      </c>
      <c r="D58" s="35" t="s">
        <v>38</v>
      </c>
      <c r="E58" s="26" t="s">
        <v>68</v>
      </c>
      <c r="F58" s="1">
        <f>IF(B58=0,0,IF(B58&lt;12,"ungültiger Wert",IF(B58&gt;=12,B58*440)))</f>
        <v>0</v>
      </c>
      <c r="G58" s="35"/>
      <c r="H58" s="78"/>
      <c r="I58" s="78"/>
      <c r="J58" s="79"/>
      <c r="K58" s="36"/>
      <c r="L58" s="16"/>
      <c r="M58" s="16"/>
      <c r="N58" s="16"/>
      <c r="O58" s="16"/>
      <c r="P58" s="16"/>
      <c r="Q58" s="16"/>
      <c r="R58" s="16"/>
      <c r="S58" s="16"/>
      <c r="T58" s="16"/>
      <c r="U58" s="16"/>
      <c r="V58" s="16"/>
      <c r="W58" s="16"/>
      <c r="X58" s="16"/>
      <c r="Y58" s="16"/>
      <c r="Z58" s="16"/>
      <c r="AA58" s="16"/>
      <c r="AB58" s="16"/>
      <c r="AC58" s="16"/>
    </row>
    <row r="59" spans="1:29" x14ac:dyDescent="0.25">
      <c r="A59" s="38"/>
      <c r="B59" s="25"/>
      <c r="C59" s="24"/>
      <c r="D59" s="25"/>
      <c r="E59" s="26"/>
      <c r="F59" s="1"/>
      <c r="G59" s="35"/>
      <c r="H59" s="78"/>
      <c r="I59" s="78"/>
      <c r="J59" s="79"/>
      <c r="K59" s="36"/>
      <c r="L59" s="16"/>
      <c r="M59" s="16"/>
      <c r="N59" s="16"/>
      <c r="O59" s="16"/>
      <c r="P59" s="16"/>
      <c r="Q59" s="16"/>
      <c r="R59" s="16"/>
      <c r="S59" s="16"/>
      <c r="T59" s="16"/>
      <c r="U59" s="16"/>
      <c r="V59" s="16"/>
      <c r="W59" s="16"/>
      <c r="X59" s="16"/>
      <c r="Y59" s="16"/>
      <c r="Z59" s="16"/>
      <c r="AA59" s="16"/>
      <c r="AB59" s="16"/>
      <c r="AC59" s="16"/>
    </row>
    <row r="60" spans="1:29" x14ac:dyDescent="0.25">
      <c r="A60" s="38"/>
      <c r="B60" s="80">
        <v>0</v>
      </c>
      <c r="C60" s="24" t="s">
        <v>0</v>
      </c>
      <c r="D60" s="35" t="s">
        <v>39</v>
      </c>
      <c r="E60" s="26" t="s">
        <v>69</v>
      </c>
      <c r="F60" s="1">
        <f>IF(B60=0,0,IF(B60&lt;20,"ungültiger Wert",IF(B60&gt;=20,B60*498)))</f>
        <v>0</v>
      </c>
      <c r="G60" s="35"/>
      <c r="H60" s="78"/>
      <c r="I60" s="78"/>
      <c r="J60" s="79"/>
      <c r="K60" s="36"/>
      <c r="L60" s="16"/>
      <c r="M60" s="16"/>
      <c r="N60" s="16"/>
      <c r="O60" s="16"/>
      <c r="P60" s="16"/>
      <c r="Q60" s="16"/>
      <c r="R60" s="16"/>
      <c r="S60" s="16"/>
      <c r="T60" s="16"/>
      <c r="U60" s="16"/>
      <c r="V60" s="16"/>
      <c r="W60" s="16"/>
      <c r="X60" s="16"/>
      <c r="Y60" s="16"/>
      <c r="Z60" s="16"/>
      <c r="AA60" s="16"/>
      <c r="AB60" s="16"/>
      <c r="AC60" s="16"/>
    </row>
    <row r="61" spans="1:29" x14ac:dyDescent="0.25">
      <c r="A61" s="21"/>
      <c r="B61" s="25"/>
      <c r="C61" s="24"/>
      <c r="D61" s="25"/>
      <c r="E61" s="26"/>
      <c r="F61" s="1"/>
      <c r="G61" s="1"/>
      <c r="H61" s="76"/>
      <c r="I61" s="76"/>
      <c r="J61" s="77"/>
      <c r="K61" s="36"/>
      <c r="L61" s="16"/>
      <c r="M61" s="16"/>
      <c r="N61" s="16"/>
      <c r="O61" s="16"/>
      <c r="P61" s="16"/>
      <c r="Q61" s="16"/>
      <c r="R61" s="16"/>
      <c r="S61" s="16"/>
      <c r="T61" s="16"/>
      <c r="U61" s="16"/>
      <c r="V61" s="16"/>
      <c r="W61" s="16"/>
      <c r="X61" s="16"/>
      <c r="Y61" s="16"/>
      <c r="Z61" s="16"/>
      <c r="AA61" s="16"/>
      <c r="AB61" s="16"/>
      <c r="AC61" s="16"/>
    </row>
    <row r="62" spans="1:29" x14ac:dyDescent="0.25">
      <c r="A62" s="38"/>
      <c r="B62" s="84">
        <f>SUM(B50,B52,B54,B56,B58,B60)</f>
        <v>0</v>
      </c>
      <c r="C62" s="24" t="s">
        <v>1</v>
      </c>
      <c r="D62" s="35" t="s">
        <v>29</v>
      </c>
      <c r="E62" s="26" t="s">
        <v>14</v>
      </c>
      <c r="F62" s="1">
        <f>B62*0.6</f>
        <v>0</v>
      </c>
      <c r="G62" s="35"/>
      <c r="H62" s="35"/>
      <c r="I62" s="35"/>
      <c r="J62" s="45"/>
      <c r="K62" s="36"/>
      <c r="L62" s="16"/>
      <c r="M62" s="16"/>
      <c r="N62" s="16"/>
      <c r="O62" s="16"/>
      <c r="P62" s="16"/>
      <c r="Q62" s="16"/>
      <c r="R62" s="16"/>
      <c r="S62" s="16"/>
      <c r="T62" s="16"/>
      <c r="U62" s="16"/>
      <c r="V62" s="16"/>
      <c r="W62" s="16"/>
      <c r="X62" s="16"/>
      <c r="Y62" s="16"/>
      <c r="Z62" s="16"/>
      <c r="AA62" s="16"/>
      <c r="AB62" s="16"/>
      <c r="AC62" s="16"/>
    </row>
    <row r="63" spans="1:29" x14ac:dyDescent="0.25">
      <c r="A63" s="21"/>
      <c r="B63" s="25"/>
      <c r="C63" s="24"/>
      <c r="D63" s="25"/>
      <c r="E63" s="26"/>
      <c r="F63" s="1"/>
      <c r="G63" s="1"/>
      <c r="H63" s="91"/>
      <c r="I63" s="91"/>
      <c r="J63" s="92"/>
      <c r="K63" s="36"/>
      <c r="L63" s="16"/>
      <c r="M63" s="16"/>
      <c r="N63" s="16"/>
      <c r="O63" s="16"/>
      <c r="P63" s="16"/>
      <c r="Q63" s="16"/>
      <c r="R63" s="16"/>
      <c r="S63" s="16"/>
      <c r="T63" s="16"/>
      <c r="U63" s="16"/>
      <c r="V63" s="16"/>
      <c r="W63" s="16"/>
      <c r="X63" s="16"/>
      <c r="Y63" s="16"/>
      <c r="Z63" s="16"/>
      <c r="AA63" s="16"/>
      <c r="AB63" s="16"/>
      <c r="AC63" s="16"/>
    </row>
    <row r="64" spans="1:29" ht="15.6" customHeight="1" x14ac:dyDescent="0.25">
      <c r="A64" s="98" t="s">
        <v>73</v>
      </c>
      <c r="B64" s="99"/>
      <c r="C64" s="99"/>
      <c r="D64" s="99"/>
      <c r="E64" s="99"/>
      <c r="F64" s="99"/>
      <c r="G64" s="99"/>
      <c r="H64" s="99"/>
      <c r="I64" s="99"/>
      <c r="J64" s="100"/>
      <c r="K64" s="36"/>
      <c r="L64" s="16"/>
      <c r="M64" s="16"/>
      <c r="N64" s="16"/>
      <c r="O64" s="16"/>
      <c r="P64" s="16"/>
      <c r="Q64" s="16"/>
      <c r="R64" s="16"/>
      <c r="S64" s="16"/>
      <c r="T64" s="16"/>
      <c r="U64" s="16"/>
      <c r="V64" s="16"/>
      <c r="W64" s="16"/>
      <c r="X64" s="16"/>
      <c r="Y64" s="16"/>
      <c r="Z64" s="16"/>
      <c r="AA64" s="16"/>
      <c r="AB64" s="16"/>
      <c r="AC64" s="16"/>
    </row>
    <row r="65" spans="1:29" ht="14.4" customHeight="1" x14ac:dyDescent="0.25">
      <c r="A65" s="21"/>
      <c r="B65" s="25"/>
      <c r="C65" s="24"/>
      <c r="D65" s="25"/>
      <c r="E65" s="26"/>
      <c r="F65" s="1"/>
      <c r="G65" s="1"/>
      <c r="H65" s="101" t="s">
        <v>96</v>
      </c>
      <c r="I65" s="101"/>
      <c r="J65" s="102"/>
      <c r="K65" s="36"/>
      <c r="L65" s="16"/>
      <c r="M65" s="16"/>
      <c r="N65" s="16"/>
      <c r="O65" s="16"/>
      <c r="P65" s="16"/>
      <c r="Q65" s="16"/>
      <c r="R65" s="16"/>
      <c r="S65" s="16"/>
      <c r="T65" s="16"/>
      <c r="U65" s="16"/>
      <c r="V65" s="16"/>
      <c r="W65" s="16"/>
      <c r="X65" s="16"/>
      <c r="Y65" s="16"/>
      <c r="Z65" s="16"/>
      <c r="AA65" s="16"/>
      <c r="AB65" s="16"/>
      <c r="AC65" s="16"/>
    </row>
    <row r="66" spans="1:29" ht="13.95" customHeight="1" x14ac:dyDescent="0.25">
      <c r="A66" s="21"/>
      <c r="B66" s="8">
        <v>1</v>
      </c>
      <c r="C66" s="24" t="s">
        <v>1</v>
      </c>
      <c r="D66" s="25" t="s">
        <v>74</v>
      </c>
      <c r="E66" s="26" t="s">
        <v>24</v>
      </c>
      <c r="F66" s="1">
        <f>B66*690</f>
        <v>690</v>
      </c>
      <c r="G66" s="1"/>
      <c r="H66" s="101"/>
      <c r="I66" s="101"/>
      <c r="J66" s="102"/>
      <c r="K66" s="36"/>
      <c r="L66" s="16"/>
      <c r="M66" s="16"/>
      <c r="N66" s="16"/>
      <c r="O66" s="16"/>
      <c r="P66" s="16"/>
      <c r="Q66" s="16"/>
      <c r="R66" s="16"/>
      <c r="S66" s="16"/>
      <c r="T66" s="16"/>
      <c r="U66" s="16"/>
      <c r="V66" s="16"/>
      <c r="W66" s="16"/>
      <c r="X66" s="16"/>
      <c r="Y66" s="16"/>
      <c r="Z66" s="16"/>
      <c r="AA66" s="16"/>
      <c r="AB66" s="16"/>
      <c r="AC66" s="16"/>
    </row>
    <row r="67" spans="1:29" ht="23.4" customHeight="1" x14ac:dyDescent="0.25">
      <c r="A67" s="21"/>
      <c r="B67" s="25"/>
      <c r="C67" s="24"/>
      <c r="D67" s="25"/>
      <c r="E67" s="26"/>
      <c r="F67" s="1"/>
      <c r="G67" s="1"/>
      <c r="H67" s="101"/>
      <c r="I67" s="101"/>
      <c r="J67" s="102"/>
      <c r="K67" s="36"/>
      <c r="L67" s="16"/>
      <c r="M67" s="16"/>
      <c r="N67" s="16"/>
      <c r="O67" s="16"/>
      <c r="P67" s="16"/>
      <c r="Q67" s="16"/>
      <c r="R67" s="16"/>
      <c r="S67" s="16"/>
      <c r="T67" s="16"/>
      <c r="U67" s="16"/>
      <c r="V67" s="16"/>
      <c r="W67" s="16"/>
      <c r="X67" s="16"/>
      <c r="Y67" s="16"/>
      <c r="Z67" s="16"/>
      <c r="AA67" s="16"/>
      <c r="AB67" s="16"/>
      <c r="AC67" s="16"/>
    </row>
    <row r="68" spans="1:29" ht="22.2" customHeight="1" x14ac:dyDescent="0.25">
      <c r="A68" s="98" t="s">
        <v>70</v>
      </c>
      <c r="B68" s="99" t="s">
        <v>5</v>
      </c>
      <c r="C68" s="99"/>
      <c r="D68" s="99"/>
      <c r="E68" s="99"/>
      <c r="F68" s="99"/>
      <c r="G68" s="99"/>
      <c r="H68" s="99"/>
      <c r="I68" s="99"/>
      <c r="J68" s="100"/>
      <c r="K68" s="36"/>
      <c r="L68" s="16"/>
      <c r="M68" s="16"/>
      <c r="N68" s="16"/>
      <c r="O68" s="16"/>
      <c r="P68" s="16"/>
      <c r="Q68" s="16"/>
      <c r="R68" s="16"/>
      <c r="S68" s="16"/>
      <c r="T68" s="16"/>
      <c r="U68" s="16"/>
      <c r="V68" s="16"/>
      <c r="W68" s="16"/>
      <c r="X68" s="16"/>
      <c r="Y68" s="16"/>
      <c r="Z68" s="16"/>
      <c r="AA68" s="16"/>
      <c r="AB68" s="16"/>
      <c r="AC68" s="16"/>
    </row>
    <row r="69" spans="1:29" ht="14.4" customHeight="1" x14ac:dyDescent="0.25">
      <c r="A69" s="21"/>
      <c r="B69" s="22"/>
      <c r="C69" s="22"/>
      <c r="D69" s="22"/>
      <c r="E69" s="37"/>
      <c r="F69" s="22"/>
      <c r="G69" s="22"/>
      <c r="H69" s="101" t="s">
        <v>97</v>
      </c>
      <c r="I69" s="101"/>
      <c r="J69" s="102"/>
      <c r="K69" s="36"/>
      <c r="L69" s="16"/>
      <c r="M69" s="16"/>
      <c r="N69" s="16"/>
      <c r="O69" s="16"/>
      <c r="P69" s="16"/>
      <c r="Q69" s="16"/>
      <c r="R69" s="16"/>
      <c r="S69" s="16"/>
      <c r="T69" s="16"/>
      <c r="U69" s="16"/>
      <c r="V69" s="16"/>
      <c r="W69" s="16"/>
      <c r="X69" s="16"/>
      <c r="Y69" s="16"/>
      <c r="Z69" s="16"/>
      <c r="AA69" s="16"/>
      <c r="AB69" s="16"/>
      <c r="AC69" s="16"/>
    </row>
    <row r="70" spans="1:29" s="41" customFormat="1" ht="13.95" customHeight="1" x14ac:dyDescent="0.25">
      <c r="A70" s="38"/>
      <c r="B70" s="8">
        <v>1</v>
      </c>
      <c r="C70" s="24" t="s">
        <v>1</v>
      </c>
      <c r="D70" s="25" t="s">
        <v>71</v>
      </c>
      <c r="E70" s="39" t="s">
        <v>72</v>
      </c>
      <c r="F70" s="7">
        <f>B70*470</f>
        <v>470</v>
      </c>
      <c r="G70" s="6"/>
      <c r="H70" s="101"/>
      <c r="I70" s="101"/>
      <c r="J70" s="102"/>
      <c r="K70" s="36"/>
      <c r="L70" s="40"/>
      <c r="M70" s="40"/>
      <c r="N70" s="40"/>
      <c r="O70" s="40"/>
      <c r="P70" s="40"/>
      <c r="Q70" s="40"/>
      <c r="R70" s="40"/>
      <c r="S70" s="40"/>
      <c r="T70" s="40"/>
      <c r="U70" s="40"/>
      <c r="V70" s="40"/>
      <c r="W70" s="40"/>
      <c r="X70" s="40"/>
      <c r="Y70" s="40"/>
      <c r="Z70" s="40"/>
      <c r="AA70" s="40"/>
      <c r="AB70" s="40"/>
      <c r="AC70" s="40"/>
    </row>
    <row r="71" spans="1:29" ht="24.6" customHeight="1" x14ac:dyDescent="0.25">
      <c r="A71" s="38"/>
      <c r="B71" s="35"/>
      <c r="C71" s="35"/>
      <c r="D71" s="35"/>
      <c r="E71" s="35"/>
      <c r="F71" s="35"/>
      <c r="G71" s="35"/>
      <c r="H71" s="101"/>
      <c r="I71" s="101"/>
      <c r="J71" s="102"/>
      <c r="K71" s="36"/>
      <c r="L71" s="16"/>
      <c r="M71" s="16"/>
      <c r="N71" s="16"/>
      <c r="O71" s="16"/>
      <c r="P71" s="16"/>
      <c r="Q71" s="16"/>
      <c r="R71" s="16"/>
      <c r="S71" s="16"/>
      <c r="T71" s="16"/>
      <c r="U71" s="16"/>
      <c r="V71" s="16"/>
      <c r="W71" s="16"/>
      <c r="X71" s="16"/>
      <c r="Y71" s="16"/>
      <c r="Z71" s="16"/>
      <c r="AA71" s="16"/>
      <c r="AB71" s="16"/>
      <c r="AC71" s="16"/>
    </row>
    <row r="72" spans="1:29" ht="22.2" customHeight="1" x14ac:dyDescent="0.25">
      <c r="A72" s="98" t="s">
        <v>5</v>
      </c>
      <c r="B72" s="99" t="s">
        <v>5</v>
      </c>
      <c r="C72" s="99"/>
      <c r="D72" s="99"/>
      <c r="E72" s="99"/>
      <c r="F72" s="99"/>
      <c r="G72" s="99"/>
      <c r="H72" s="99"/>
      <c r="I72" s="99"/>
      <c r="J72" s="99"/>
      <c r="K72" s="20"/>
      <c r="L72" s="16"/>
      <c r="M72" s="16"/>
      <c r="N72" s="16"/>
      <c r="O72" s="16"/>
      <c r="P72" s="16"/>
      <c r="Q72" s="16"/>
      <c r="R72" s="16"/>
      <c r="S72" s="16"/>
      <c r="T72" s="16"/>
      <c r="U72" s="16"/>
      <c r="V72" s="16"/>
      <c r="W72" s="16"/>
      <c r="X72" s="16"/>
      <c r="Y72" s="16"/>
      <c r="Z72" s="16"/>
      <c r="AA72" s="16"/>
      <c r="AB72" s="16"/>
      <c r="AC72" s="16"/>
    </row>
    <row r="73" spans="1:29" x14ac:dyDescent="0.25">
      <c r="A73" s="21"/>
      <c r="B73" s="22"/>
      <c r="C73" s="22"/>
      <c r="D73" s="22"/>
      <c r="E73" s="37"/>
      <c r="F73" s="22"/>
      <c r="G73" s="22"/>
      <c r="H73" s="22"/>
      <c r="I73" s="22"/>
      <c r="J73" s="23"/>
      <c r="K73" s="20"/>
      <c r="L73" s="16"/>
      <c r="M73" s="16"/>
      <c r="N73" s="16"/>
      <c r="O73" s="16"/>
      <c r="P73" s="16"/>
      <c r="Q73" s="16"/>
      <c r="R73" s="16"/>
      <c r="S73" s="16"/>
      <c r="T73" s="16"/>
      <c r="U73" s="16"/>
      <c r="V73" s="16"/>
      <c r="W73" s="16"/>
      <c r="X73" s="16"/>
      <c r="Y73" s="16"/>
      <c r="Z73" s="16"/>
      <c r="AA73" s="16"/>
      <c r="AB73" s="16"/>
      <c r="AC73" s="16"/>
    </row>
    <row r="74" spans="1:29" x14ac:dyDescent="0.25">
      <c r="A74" s="38"/>
      <c r="B74" s="3">
        <v>0</v>
      </c>
      <c r="C74" s="24" t="s">
        <v>1</v>
      </c>
      <c r="D74" s="42" t="s">
        <v>12</v>
      </c>
      <c r="E74" s="43" t="s">
        <v>75</v>
      </c>
      <c r="F74" s="1">
        <f>B74*540</f>
        <v>0</v>
      </c>
      <c r="G74" s="1"/>
      <c r="H74" s="44"/>
      <c r="I74" s="44"/>
      <c r="J74" s="19"/>
      <c r="K74" s="16"/>
      <c r="L74" s="16"/>
      <c r="M74" s="16"/>
      <c r="N74" s="16"/>
      <c r="O74" s="16"/>
      <c r="P74" s="16"/>
      <c r="Q74" s="16"/>
      <c r="R74" s="16"/>
      <c r="S74" s="16"/>
      <c r="T74" s="16"/>
      <c r="U74" s="16"/>
      <c r="V74" s="16"/>
      <c r="W74" s="16"/>
      <c r="X74" s="16"/>
      <c r="Y74" s="16"/>
      <c r="Z74" s="16"/>
      <c r="AA74" s="16"/>
      <c r="AB74" s="16"/>
      <c r="AC74" s="16"/>
    </row>
    <row r="75" spans="1:29" x14ac:dyDescent="0.25">
      <c r="A75" s="38"/>
      <c r="B75" s="35"/>
      <c r="C75" s="35"/>
      <c r="D75" s="35"/>
      <c r="E75" s="35"/>
      <c r="F75" s="35"/>
      <c r="G75" s="35"/>
      <c r="H75" s="35"/>
      <c r="I75" s="35"/>
      <c r="J75" s="45"/>
      <c r="K75" s="16"/>
      <c r="L75" s="16"/>
      <c r="M75" s="16"/>
      <c r="N75" s="16"/>
      <c r="O75" s="16"/>
      <c r="P75" s="16"/>
      <c r="Q75" s="16"/>
      <c r="R75" s="16"/>
      <c r="S75" s="16"/>
      <c r="T75" s="16"/>
      <c r="U75" s="16"/>
      <c r="V75" s="16"/>
      <c r="W75" s="16"/>
      <c r="X75" s="16"/>
      <c r="Y75" s="16"/>
      <c r="Z75" s="16"/>
      <c r="AA75" s="16"/>
      <c r="AB75" s="16"/>
      <c r="AC75" s="16"/>
    </row>
    <row r="76" spans="1:29" ht="22.2" customHeight="1" x14ac:dyDescent="0.25">
      <c r="A76" s="98" t="s">
        <v>42</v>
      </c>
      <c r="B76" s="99" t="s">
        <v>3</v>
      </c>
      <c r="C76" s="99"/>
      <c r="D76" s="99"/>
      <c r="E76" s="99"/>
      <c r="F76" s="99"/>
      <c r="G76" s="99"/>
      <c r="H76" s="99"/>
      <c r="I76" s="99"/>
      <c r="J76" s="99"/>
      <c r="K76" s="36"/>
      <c r="L76" s="16"/>
      <c r="M76" s="16"/>
      <c r="N76" s="16"/>
      <c r="O76" s="16"/>
      <c r="P76" s="16"/>
      <c r="Q76" s="16"/>
      <c r="R76" s="16"/>
      <c r="S76" s="16"/>
      <c r="T76" s="16"/>
      <c r="U76" s="16"/>
      <c r="V76" s="16"/>
      <c r="W76" s="16"/>
      <c r="X76" s="16"/>
      <c r="Y76" s="16"/>
      <c r="Z76" s="16"/>
      <c r="AA76" s="16"/>
      <c r="AB76" s="16"/>
      <c r="AC76" s="16"/>
    </row>
    <row r="77" spans="1:29" x14ac:dyDescent="0.25">
      <c r="A77" s="46"/>
      <c r="B77" s="46"/>
      <c r="C77" s="46"/>
      <c r="D77" s="46"/>
      <c r="E77" s="46"/>
      <c r="F77" s="47"/>
      <c r="G77" s="47"/>
      <c r="H77" s="47"/>
      <c r="I77" s="47"/>
      <c r="J77" s="48"/>
      <c r="K77" s="36"/>
      <c r="L77" s="16"/>
      <c r="M77" s="16"/>
      <c r="N77" s="16"/>
      <c r="O77" s="16"/>
      <c r="P77" s="16"/>
      <c r="Q77" s="16"/>
      <c r="R77" s="16"/>
      <c r="S77" s="16"/>
      <c r="T77" s="16"/>
      <c r="U77" s="16"/>
      <c r="V77" s="16"/>
      <c r="W77" s="16"/>
      <c r="X77" s="16"/>
      <c r="Y77" s="16"/>
      <c r="Z77" s="16"/>
      <c r="AA77" s="16"/>
      <c r="AB77" s="16"/>
      <c r="AC77" s="16"/>
    </row>
    <row r="78" spans="1:29" x14ac:dyDescent="0.25">
      <c r="A78" s="49" t="s">
        <v>43</v>
      </c>
      <c r="B78" s="49"/>
      <c r="C78" s="49"/>
      <c r="D78" s="49"/>
      <c r="E78" s="47"/>
      <c r="F78" s="47"/>
      <c r="G78" s="47"/>
      <c r="H78" s="47"/>
      <c r="I78" s="47"/>
      <c r="J78" s="48"/>
      <c r="K78" s="36"/>
      <c r="L78" s="16"/>
      <c r="M78" s="16"/>
      <c r="N78" s="16"/>
      <c r="O78" s="16"/>
      <c r="P78" s="16"/>
      <c r="Q78" s="16"/>
      <c r="R78" s="16"/>
      <c r="S78" s="16"/>
      <c r="T78" s="16"/>
      <c r="U78" s="16"/>
      <c r="V78" s="16"/>
      <c r="W78" s="16"/>
      <c r="X78" s="16"/>
      <c r="Y78" s="16"/>
      <c r="Z78" s="16"/>
      <c r="AA78" s="16"/>
      <c r="AB78" s="16"/>
      <c r="AC78" s="16"/>
    </row>
    <row r="79" spans="1:29" x14ac:dyDescent="0.25">
      <c r="A79" s="50"/>
      <c r="B79" s="37"/>
      <c r="C79" s="37"/>
      <c r="D79" s="22"/>
      <c r="E79" s="37"/>
      <c r="F79" s="1"/>
      <c r="G79" s="1"/>
      <c r="H79" s="51"/>
      <c r="I79" s="51"/>
      <c r="J79" s="52"/>
      <c r="K79" s="20"/>
      <c r="L79" s="16"/>
      <c r="M79" s="16"/>
      <c r="N79" s="16"/>
      <c r="O79" s="16"/>
      <c r="P79" s="16"/>
      <c r="Q79" s="16"/>
      <c r="R79" s="16"/>
      <c r="S79" s="16"/>
      <c r="T79" s="16"/>
      <c r="U79" s="16"/>
      <c r="V79" s="16"/>
      <c r="W79" s="16"/>
      <c r="X79" s="16"/>
      <c r="Y79" s="16"/>
      <c r="Z79" s="16"/>
      <c r="AA79" s="16"/>
      <c r="AB79" s="16"/>
      <c r="AC79" s="16"/>
    </row>
    <row r="80" spans="1:29" x14ac:dyDescent="0.25">
      <c r="A80" s="21"/>
      <c r="B80" s="3">
        <v>0</v>
      </c>
      <c r="C80" s="24" t="s">
        <v>0</v>
      </c>
      <c r="D80" s="53" t="s">
        <v>18</v>
      </c>
      <c r="E80" s="54" t="s">
        <v>21</v>
      </c>
      <c r="F80" s="1">
        <f>B80*105</f>
        <v>0</v>
      </c>
      <c r="G80" s="1"/>
      <c r="H80" s="51"/>
      <c r="I80" s="51"/>
      <c r="J80" s="52"/>
      <c r="K80" s="20"/>
      <c r="L80" s="16"/>
      <c r="M80" s="16"/>
      <c r="N80" s="16"/>
      <c r="O80" s="16"/>
      <c r="P80" s="16"/>
      <c r="Q80" s="16"/>
      <c r="R80" s="16"/>
      <c r="S80" s="16"/>
      <c r="T80" s="16"/>
      <c r="U80" s="16"/>
      <c r="V80" s="16"/>
      <c r="W80" s="16"/>
      <c r="X80" s="16"/>
      <c r="Y80" s="16"/>
      <c r="Z80" s="16"/>
      <c r="AA80" s="16"/>
      <c r="AB80" s="16"/>
      <c r="AC80" s="16"/>
    </row>
    <row r="81" spans="1:29" x14ac:dyDescent="0.25">
      <c r="A81" s="21"/>
      <c r="B81" s="22"/>
      <c r="C81" s="30"/>
      <c r="D81" s="55"/>
      <c r="E81" s="55"/>
      <c r="F81" s="1"/>
      <c r="G81" s="1"/>
      <c r="H81" s="51"/>
      <c r="I81" s="51"/>
      <c r="J81" s="52"/>
      <c r="K81" s="20"/>
      <c r="L81" s="16"/>
      <c r="M81" s="16"/>
      <c r="N81" s="16"/>
      <c r="O81" s="16"/>
      <c r="P81" s="16"/>
      <c r="Q81" s="16"/>
      <c r="R81" s="16"/>
      <c r="S81" s="16"/>
      <c r="T81" s="16"/>
      <c r="U81" s="16"/>
      <c r="V81" s="16"/>
      <c r="W81" s="16"/>
      <c r="X81" s="16"/>
      <c r="Y81" s="16"/>
      <c r="Z81" s="16"/>
      <c r="AA81" s="16"/>
      <c r="AB81" s="16"/>
      <c r="AC81" s="16"/>
    </row>
    <row r="82" spans="1:29" x14ac:dyDescent="0.25">
      <c r="A82" s="21"/>
      <c r="B82" s="3">
        <v>0</v>
      </c>
      <c r="C82" s="24" t="s">
        <v>0</v>
      </c>
      <c r="D82" s="53" t="s">
        <v>19</v>
      </c>
      <c r="E82" s="54" t="s">
        <v>22</v>
      </c>
      <c r="F82" s="1">
        <f>B82*120</f>
        <v>0</v>
      </c>
      <c r="G82" s="1"/>
      <c r="H82" s="51"/>
      <c r="I82" s="51"/>
      <c r="J82" s="52"/>
      <c r="K82" s="20"/>
      <c r="L82" s="16"/>
      <c r="M82" s="16"/>
      <c r="N82" s="16"/>
      <c r="O82" s="16"/>
      <c r="P82" s="16"/>
      <c r="Q82" s="16"/>
      <c r="R82" s="16"/>
      <c r="S82" s="16"/>
      <c r="T82" s="16"/>
      <c r="U82" s="16"/>
      <c r="V82" s="16"/>
      <c r="W82" s="16"/>
      <c r="X82" s="16"/>
      <c r="Y82" s="16"/>
      <c r="Z82" s="16"/>
      <c r="AA82" s="16"/>
      <c r="AB82" s="16"/>
      <c r="AC82" s="16"/>
    </row>
    <row r="83" spans="1:29" x14ac:dyDescent="0.25">
      <c r="A83" s="21"/>
      <c r="B83" s="53"/>
      <c r="C83" s="24"/>
      <c r="D83" s="53"/>
      <c r="E83" s="54"/>
      <c r="F83" s="1"/>
      <c r="G83" s="1"/>
      <c r="H83" s="51"/>
      <c r="I83" s="51"/>
      <c r="J83" s="52"/>
      <c r="K83" s="20"/>
      <c r="L83" s="16"/>
      <c r="M83" s="16"/>
      <c r="N83" s="16"/>
      <c r="O83" s="16"/>
      <c r="P83" s="16"/>
      <c r="Q83" s="16"/>
      <c r="R83" s="16"/>
      <c r="S83" s="16"/>
      <c r="T83" s="16"/>
      <c r="U83" s="16"/>
      <c r="V83" s="16"/>
      <c r="W83" s="16"/>
      <c r="X83" s="16"/>
      <c r="Y83" s="16"/>
      <c r="Z83" s="16"/>
      <c r="AA83" s="16"/>
      <c r="AB83" s="16"/>
      <c r="AC83" s="16"/>
    </row>
    <row r="84" spans="1:29" x14ac:dyDescent="0.25">
      <c r="A84" s="21"/>
      <c r="B84" s="3">
        <v>0</v>
      </c>
      <c r="C84" s="24" t="s">
        <v>0</v>
      </c>
      <c r="D84" s="53" t="s">
        <v>20</v>
      </c>
      <c r="E84" s="54" t="s">
        <v>23</v>
      </c>
      <c r="F84" s="1">
        <f>B84*145</f>
        <v>0</v>
      </c>
      <c r="G84" s="1"/>
      <c r="H84" s="107"/>
      <c r="I84" s="107"/>
      <c r="J84" s="108"/>
      <c r="K84" s="20"/>
      <c r="L84" s="16"/>
      <c r="M84" s="16"/>
      <c r="N84" s="16"/>
      <c r="O84" s="16"/>
      <c r="P84" s="16"/>
      <c r="Q84" s="16"/>
      <c r="R84" s="16"/>
      <c r="S84" s="16"/>
      <c r="T84" s="16"/>
      <c r="U84" s="16"/>
      <c r="V84" s="16"/>
      <c r="W84" s="16"/>
      <c r="X84" s="16"/>
      <c r="Y84" s="16"/>
      <c r="Z84" s="16"/>
      <c r="AA84" s="16"/>
      <c r="AB84" s="16"/>
      <c r="AC84" s="16"/>
    </row>
    <row r="85" spans="1:29" x14ac:dyDescent="0.25">
      <c r="A85" s="21"/>
      <c r="B85" s="32"/>
      <c r="C85" s="30"/>
      <c r="D85" s="56"/>
      <c r="E85" s="56"/>
      <c r="F85" s="1"/>
      <c r="G85" s="1"/>
      <c r="H85" s="33"/>
      <c r="I85" s="33"/>
      <c r="J85" s="34"/>
      <c r="K85" s="20"/>
      <c r="L85" s="16"/>
      <c r="M85" s="16"/>
      <c r="N85" s="16"/>
      <c r="O85" s="16"/>
      <c r="P85" s="16"/>
      <c r="Q85" s="16"/>
      <c r="R85" s="16"/>
      <c r="S85" s="16"/>
      <c r="T85" s="16"/>
      <c r="U85" s="16"/>
      <c r="V85" s="16"/>
      <c r="W85" s="16"/>
      <c r="X85" s="16"/>
      <c r="Y85" s="16"/>
      <c r="Z85" s="16"/>
      <c r="AA85" s="16"/>
      <c r="AB85" s="16"/>
      <c r="AC85" s="16"/>
    </row>
    <row r="86" spans="1:29" x14ac:dyDescent="0.25">
      <c r="A86" s="49" t="s">
        <v>44</v>
      </c>
      <c r="B86" s="57"/>
      <c r="C86" s="57"/>
      <c r="D86" s="57"/>
      <c r="E86" s="37"/>
      <c r="F86" s="58"/>
      <c r="G86" s="58"/>
      <c r="H86" s="96" t="s">
        <v>41</v>
      </c>
      <c r="I86" s="96"/>
      <c r="J86" s="97"/>
      <c r="K86" s="20"/>
      <c r="L86" s="16"/>
      <c r="M86" s="16"/>
      <c r="N86" s="16"/>
      <c r="O86" s="16"/>
      <c r="P86" s="16"/>
      <c r="Q86" s="16"/>
      <c r="R86" s="16"/>
      <c r="S86" s="16"/>
      <c r="T86" s="16"/>
      <c r="U86" s="16"/>
      <c r="V86" s="16"/>
      <c r="W86" s="16"/>
      <c r="X86" s="16"/>
      <c r="Y86" s="16"/>
      <c r="Z86" s="16"/>
      <c r="AA86" s="16"/>
      <c r="AB86" s="16"/>
      <c r="AC86" s="16"/>
    </row>
    <row r="87" spans="1:29" x14ac:dyDescent="0.25">
      <c r="A87" s="50"/>
      <c r="B87" s="37"/>
      <c r="C87" s="37"/>
      <c r="D87" s="22"/>
      <c r="E87" s="37"/>
      <c r="F87" s="58"/>
      <c r="G87" s="58"/>
      <c r="H87" s="96"/>
      <c r="I87" s="96"/>
      <c r="J87" s="97"/>
      <c r="K87" s="20"/>
      <c r="L87" s="16"/>
      <c r="M87" s="16"/>
      <c r="N87" s="16"/>
      <c r="O87" s="16"/>
      <c r="P87" s="16"/>
      <c r="Q87" s="16"/>
      <c r="R87" s="16"/>
      <c r="S87" s="16"/>
      <c r="T87" s="16"/>
      <c r="U87" s="16"/>
      <c r="V87" s="16"/>
      <c r="W87" s="16"/>
      <c r="X87" s="16"/>
      <c r="Y87" s="16"/>
      <c r="Z87" s="16"/>
      <c r="AA87" s="16"/>
      <c r="AB87" s="16"/>
      <c r="AC87" s="16"/>
    </row>
    <row r="88" spans="1:29" x14ac:dyDescent="0.25">
      <c r="A88" s="21"/>
      <c r="B88" s="3">
        <v>0</v>
      </c>
      <c r="C88" s="24" t="s">
        <v>0</v>
      </c>
      <c r="D88" s="25" t="s">
        <v>45</v>
      </c>
      <c r="E88" s="59" t="s">
        <v>77</v>
      </c>
      <c r="F88" s="1">
        <f>IF(B88=0,0,IF(B88&lt;12,"ungültiger Wert",IF(B88&gt;17,"ungültiger Wert",IF(B88&gt;=12,B88*75.8))))</f>
        <v>0</v>
      </c>
      <c r="G88" s="1"/>
      <c r="H88" s="96"/>
      <c r="I88" s="96"/>
      <c r="J88" s="97"/>
      <c r="K88" s="20"/>
      <c r="L88" s="16"/>
      <c r="M88" s="16"/>
      <c r="N88" s="16"/>
      <c r="O88" s="16"/>
      <c r="P88" s="16"/>
      <c r="Q88" s="16"/>
      <c r="R88" s="16"/>
      <c r="S88" s="16"/>
      <c r="T88" s="16"/>
      <c r="U88" s="16"/>
      <c r="V88" s="16"/>
      <c r="W88" s="16"/>
      <c r="X88" s="16"/>
      <c r="Y88" s="16"/>
      <c r="Z88" s="16"/>
      <c r="AA88" s="16"/>
      <c r="AB88" s="16"/>
      <c r="AC88" s="16"/>
    </row>
    <row r="89" spans="1:29" x14ac:dyDescent="0.25">
      <c r="A89" s="21"/>
      <c r="B89" s="32"/>
      <c r="C89" s="30"/>
      <c r="D89" s="56"/>
      <c r="E89" s="56"/>
      <c r="F89" s="1"/>
      <c r="G89" s="1"/>
      <c r="H89" s="96"/>
      <c r="I89" s="96"/>
      <c r="J89" s="97"/>
      <c r="K89" s="20"/>
      <c r="L89" s="16"/>
      <c r="M89" s="16"/>
      <c r="N89" s="16"/>
      <c r="O89" s="16"/>
      <c r="P89" s="16"/>
      <c r="Q89" s="16"/>
      <c r="R89" s="16"/>
      <c r="S89" s="16"/>
      <c r="T89" s="16"/>
      <c r="U89" s="16"/>
      <c r="V89" s="16"/>
      <c r="W89" s="16"/>
      <c r="X89" s="16"/>
      <c r="Y89" s="16"/>
      <c r="Z89" s="16"/>
      <c r="AA89" s="16"/>
      <c r="AB89" s="16"/>
      <c r="AC89" s="16"/>
    </row>
    <row r="90" spans="1:29" x14ac:dyDescent="0.25">
      <c r="A90" s="21"/>
      <c r="B90" s="3">
        <v>0</v>
      </c>
      <c r="C90" s="24" t="s">
        <v>0</v>
      </c>
      <c r="D90" s="25" t="s">
        <v>45</v>
      </c>
      <c r="E90" s="59" t="s">
        <v>78</v>
      </c>
      <c r="F90" s="1">
        <f>IF(B90=0,0,IF(B90&lt;18,"ungültiger Wert",IF(B90&gt;23,"ungültiger Wert",IF(B90&gt;=18,B90*63.5))))</f>
        <v>0</v>
      </c>
      <c r="G90" s="1"/>
      <c r="H90" s="96"/>
      <c r="I90" s="96"/>
      <c r="J90" s="97"/>
      <c r="K90" s="5"/>
      <c r="L90" s="16"/>
      <c r="M90" s="16"/>
      <c r="N90" s="16"/>
      <c r="O90" s="16"/>
      <c r="P90" s="16"/>
      <c r="Q90" s="16"/>
      <c r="R90" s="16"/>
      <c r="S90" s="16"/>
      <c r="T90" s="16"/>
      <c r="U90" s="16"/>
      <c r="V90" s="16"/>
      <c r="W90" s="16"/>
      <c r="X90" s="16"/>
      <c r="Y90" s="16"/>
      <c r="Z90" s="16"/>
      <c r="AA90" s="16"/>
      <c r="AB90" s="16"/>
      <c r="AC90" s="16"/>
    </row>
    <row r="91" spans="1:29" x14ac:dyDescent="0.25">
      <c r="A91" s="21"/>
      <c r="B91" s="32"/>
      <c r="C91" s="30"/>
      <c r="D91" s="56"/>
      <c r="E91" s="56"/>
      <c r="F91" s="1"/>
      <c r="G91" s="1"/>
      <c r="H91" s="96"/>
      <c r="I91" s="96"/>
      <c r="J91" s="97"/>
      <c r="K91" s="5"/>
      <c r="L91" s="16"/>
      <c r="M91" s="16"/>
      <c r="N91" s="16"/>
      <c r="O91" s="16"/>
      <c r="P91" s="16"/>
      <c r="Q91" s="16"/>
      <c r="R91" s="16"/>
      <c r="S91" s="16"/>
      <c r="T91" s="16"/>
      <c r="U91" s="16"/>
      <c r="V91" s="16"/>
      <c r="W91" s="16"/>
      <c r="X91" s="16"/>
      <c r="Y91" s="16"/>
      <c r="Z91" s="16"/>
      <c r="AA91" s="16"/>
      <c r="AB91" s="16"/>
      <c r="AC91" s="16"/>
    </row>
    <row r="92" spans="1:29" x14ac:dyDescent="0.25">
      <c r="A92" s="21"/>
      <c r="B92" s="3">
        <v>0</v>
      </c>
      <c r="C92" s="24" t="s">
        <v>0</v>
      </c>
      <c r="D92" s="25" t="s">
        <v>45</v>
      </c>
      <c r="E92" s="59" t="s">
        <v>79</v>
      </c>
      <c r="F92" s="1">
        <f>IF(B92=0,0,IF(B92&lt;24,"ungültiger Wert",IF(B92&gt;34,"ungültiger Wert",IF(B92&gt;=24,B92*58.4))))</f>
        <v>0</v>
      </c>
      <c r="G92" s="1"/>
      <c r="H92" s="27"/>
      <c r="I92" s="27"/>
      <c r="J92" s="28"/>
      <c r="K92" s="5"/>
      <c r="L92" s="16"/>
      <c r="M92" s="16"/>
      <c r="N92" s="16"/>
      <c r="O92" s="16"/>
      <c r="P92" s="16"/>
      <c r="Q92" s="16"/>
      <c r="R92" s="16"/>
      <c r="S92" s="16"/>
      <c r="T92" s="16"/>
      <c r="U92" s="16"/>
      <c r="V92" s="16"/>
      <c r="W92" s="16"/>
      <c r="X92" s="16"/>
      <c r="Y92" s="16"/>
      <c r="Z92" s="16"/>
      <c r="AA92" s="16"/>
      <c r="AB92" s="16"/>
      <c r="AC92" s="16"/>
    </row>
    <row r="93" spans="1:29" x14ac:dyDescent="0.25">
      <c r="A93" s="21"/>
      <c r="B93" s="32"/>
      <c r="C93" s="30"/>
      <c r="D93" s="56"/>
      <c r="E93" s="56"/>
      <c r="F93" s="1"/>
      <c r="G93" s="1"/>
      <c r="H93" s="27"/>
      <c r="I93" s="27"/>
      <c r="J93" s="28"/>
      <c r="K93" s="5"/>
      <c r="L93" s="16"/>
      <c r="M93" s="16"/>
      <c r="N93" s="16"/>
      <c r="O93" s="16"/>
      <c r="P93" s="16"/>
      <c r="Q93" s="16"/>
      <c r="R93" s="16"/>
      <c r="S93" s="16"/>
      <c r="T93" s="16"/>
      <c r="U93" s="16"/>
      <c r="V93" s="16"/>
      <c r="W93" s="16"/>
      <c r="X93" s="16"/>
      <c r="Y93" s="16"/>
      <c r="Z93" s="16"/>
      <c r="AA93" s="16"/>
      <c r="AB93" s="16"/>
      <c r="AC93" s="16"/>
    </row>
    <row r="94" spans="1:29" x14ac:dyDescent="0.25">
      <c r="A94" s="21"/>
      <c r="B94" s="3">
        <v>0</v>
      </c>
      <c r="C94" s="24" t="s">
        <v>0</v>
      </c>
      <c r="D94" s="25" t="s">
        <v>45</v>
      </c>
      <c r="E94" s="59" t="s">
        <v>80</v>
      </c>
      <c r="F94" s="1">
        <f>IF(B94=0,0,IF(B94&lt;35,"ungültiger Wert",IF(B94&gt;50,"ungültiger Wert",IF(B94&gt;=35,B94*53.3))))</f>
        <v>0</v>
      </c>
      <c r="G94" s="1"/>
      <c r="H94" s="60"/>
      <c r="I94" s="60"/>
      <c r="J94" s="61"/>
      <c r="K94" s="20"/>
      <c r="L94" s="16"/>
      <c r="M94" s="16"/>
      <c r="N94" s="16"/>
      <c r="O94" s="16"/>
      <c r="P94" s="16"/>
      <c r="Q94" s="16"/>
      <c r="R94" s="16"/>
      <c r="S94" s="16"/>
      <c r="T94" s="16"/>
      <c r="U94" s="16"/>
      <c r="V94" s="16"/>
      <c r="W94" s="16"/>
      <c r="X94" s="16"/>
      <c r="Y94" s="16"/>
      <c r="Z94" s="16"/>
      <c r="AA94" s="16"/>
      <c r="AB94" s="16"/>
      <c r="AC94" s="16"/>
    </row>
    <row r="95" spans="1:29" x14ac:dyDescent="0.25">
      <c r="A95" s="21"/>
      <c r="B95" s="32"/>
      <c r="C95" s="30"/>
      <c r="D95" s="56"/>
      <c r="E95" s="56"/>
      <c r="F95" s="1"/>
      <c r="G95" s="1"/>
      <c r="H95" s="44"/>
      <c r="I95" s="44"/>
      <c r="J95" s="19"/>
      <c r="K95" s="20"/>
      <c r="L95" s="16"/>
      <c r="M95" s="16"/>
      <c r="N95" s="16"/>
      <c r="O95" s="16"/>
      <c r="P95" s="16"/>
      <c r="Q95" s="16"/>
      <c r="R95" s="16"/>
      <c r="S95" s="16"/>
      <c r="T95" s="16"/>
      <c r="U95" s="16"/>
      <c r="V95" s="16"/>
      <c r="W95" s="16"/>
      <c r="X95" s="16"/>
      <c r="Y95" s="16"/>
      <c r="Z95" s="16"/>
      <c r="AA95" s="16"/>
      <c r="AB95" s="16"/>
      <c r="AC95" s="16"/>
    </row>
    <row r="96" spans="1:29" x14ac:dyDescent="0.25">
      <c r="A96" s="21"/>
      <c r="B96" s="3">
        <v>0</v>
      </c>
      <c r="C96" s="24" t="s">
        <v>1</v>
      </c>
      <c r="D96" s="25" t="s">
        <v>30</v>
      </c>
      <c r="E96" s="59" t="s">
        <v>81</v>
      </c>
      <c r="F96" s="1">
        <f>B96*540.1</f>
        <v>0</v>
      </c>
      <c r="G96" s="1"/>
      <c r="H96" s="27"/>
      <c r="I96" s="27"/>
      <c r="J96" s="28"/>
      <c r="K96" s="5"/>
      <c r="L96" s="16"/>
      <c r="M96" s="16"/>
      <c r="N96" s="16"/>
      <c r="O96" s="16"/>
      <c r="P96" s="16"/>
      <c r="Q96" s="16"/>
      <c r="R96" s="16"/>
      <c r="S96" s="16"/>
      <c r="T96" s="16"/>
      <c r="U96" s="16"/>
      <c r="V96" s="16"/>
      <c r="W96" s="16"/>
      <c r="X96" s="16"/>
      <c r="Y96" s="16"/>
      <c r="Z96" s="16"/>
      <c r="AA96" s="16"/>
      <c r="AB96" s="16"/>
      <c r="AC96" s="16"/>
    </row>
    <row r="97" spans="1:29" x14ac:dyDescent="0.25">
      <c r="A97" s="21"/>
      <c r="B97" s="32"/>
      <c r="C97" s="30"/>
      <c r="D97" s="56"/>
      <c r="E97" s="56"/>
      <c r="F97" s="1"/>
      <c r="G97" s="1"/>
      <c r="H97" s="27"/>
      <c r="I97" s="27"/>
      <c r="J97" s="28"/>
      <c r="K97" s="5"/>
      <c r="L97" s="16"/>
      <c r="M97" s="16"/>
      <c r="N97" s="16"/>
      <c r="O97" s="16"/>
      <c r="P97" s="16"/>
      <c r="Q97" s="16"/>
      <c r="R97" s="16"/>
      <c r="S97" s="16"/>
      <c r="T97" s="16"/>
      <c r="U97" s="16"/>
      <c r="V97" s="16"/>
      <c r="W97" s="16"/>
      <c r="X97" s="16"/>
      <c r="Y97" s="16"/>
      <c r="Z97" s="16"/>
      <c r="AA97" s="16"/>
      <c r="AB97" s="16"/>
      <c r="AC97" s="16"/>
    </row>
    <row r="98" spans="1:29" x14ac:dyDescent="0.25">
      <c r="A98" s="21"/>
      <c r="B98" s="3">
        <v>0</v>
      </c>
      <c r="C98" s="24" t="s">
        <v>1</v>
      </c>
      <c r="D98" s="25" t="s">
        <v>31</v>
      </c>
      <c r="E98" s="59" t="s">
        <v>82</v>
      </c>
      <c r="F98" s="1">
        <f>B98*1024.9</f>
        <v>0</v>
      </c>
      <c r="G98" s="1"/>
      <c r="H98" s="27"/>
      <c r="I98" s="27"/>
      <c r="J98" s="28"/>
      <c r="K98" s="5"/>
      <c r="L98" s="16"/>
      <c r="M98" s="16"/>
      <c r="N98" s="16"/>
      <c r="O98" s="16"/>
      <c r="P98" s="16"/>
      <c r="Q98" s="16"/>
      <c r="R98" s="16"/>
      <c r="S98" s="16"/>
      <c r="T98" s="16"/>
      <c r="U98" s="16"/>
      <c r="V98" s="16"/>
      <c r="W98" s="16"/>
      <c r="X98" s="16"/>
      <c r="Y98" s="16"/>
      <c r="Z98" s="16"/>
      <c r="AA98" s="16"/>
      <c r="AB98" s="16"/>
      <c r="AC98" s="16"/>
    </row>
    <row r="99" spans="1:29" x14ac:dyDescent="0.25">
      <c r="A99" s="21"/>
      <c r="B99" s="32"/>
      <c r="C99" s="30"/>
      <c r="D99" s="56"/>
      <c r="E99" s="56"/>
      <c r="F99" s="1"/>
      <c r="G99" s="1"/>
      <c r="H99" s="27"/>
      <c r="I99" s="27"/>
      <c r="J99" s="28"/>
      <c r="K99" s="5"/>
      <c r="L99" s="16"/>
      <c r="M99" s="16"/>
      <c r="N99" s="16"/>
      <c r="O99" s="16"/>
      <c r="P99" s="16"/>
      <c r="Q99" s="16"/>
      <c r="R99" s="16"/>
      <c r="S99" s="16"/>
      <c r="T99" s="16"/>
      <c r="U99" s="16"/>
      <c r="V99" s="16"/>
      <c r="W99" s="16"/>
      <c r="X99" s="16"/>
      <c r="Y99" s="16"/>
      <c r="Z99" s="16"/>
      <c r="AA99" s="16"/>
      <c r="AB99" s="16"/>
      <c r="AC99" s="16"/>
    </row>
    <row r="100" spans="1:29" x14ac:dyDescent="0.25">
      <c r="A100" s="21"/>
      <c r="B100" s="3">
        <v>0</v>
      </c>
      <c r="C100" s="24" t="s">
        <v>1</v>
      </c>
      <c r="D100" s="25" t="s">
        <v>32</v>
      </c>
      <c r="E100" s="59" t="s">
        <v>83</v>
      </c>
      <c r="F100" s="1">
        <f>B100*1814.8</f>
        <v>0</v>
      </c>
      <c r="G100" s="1"/>
      <c r="H100" s="60"/>
      <c r="I100" s="60"/>
      <c r="J100" s="61"/>
      <c r="K100" s="16"/>
      <c r="L100" s="16"/>
      <c r="M100" s="16"/>
      <c r="N100" s="16"/>
      <c r="O100" s="16"/>
      <c r="P100" s="16"/>
      <c r="Q100" s="16"/>
      <c r="R100" s="16"/>
      <c r="S100" s="16"/>
      <c r="T100" s="16"/>
      <c r="U100" s="16"/>
      <c r="V100" s="16"/>
      <c r="W100" s="16"/>
      <c r="X100" s="16"/>
      <c r="Y100" s="16"/>
      <c r="Z100" s="16"/>
      <c r="AA100" s="16"/>
      <c r="AB100" s="16"/>
      <c r="AC100" s="16"/>
    </row>
    <row r="101" spans="1:29" x14ac:dyDescent="0.25">
      <c r="A101" s="21"/>
      <c r="B101" s="32"/>
      <c r="C101" s="30"/>
      <c r="D101" s="56"/>
      <c r="E101" s="56"/>
      <c r="F101" s="1"/>
      <c r="G101" s="1"/>
      <c r="H101" s="96" t="s">
        <v>46</v>
      </c>
      <c r="I101" s="96"/>
      <c r="J101" s="97"/>
      <c r="K101" s="16"/>
      <c r="L101" s="16"/>
      <c r="M101" s="16"/>
      <c r="N101" s="16"/>
      <c r="O101" s="16"/>
      <c r="P101" s="16"/>
      <c r="Q101" s="16"/>
      <c r="R101" s="16"/>
      <c r="S101" s="16"/>
      <c r="T101" s="16"/>
      <c r="U101" s="16"/>
      <c r="V101" s="16"/>
      <c r="W101" s="16"/>
      <c r="X101" s="16"/>
      <c r="Y101" s="16"/>
      <c r="Z101" s="16"/>
      <c r="AA101" s="16"/>
      <c r="AB101" s="16"/>
      <c r="AC101" s="16"/>
    </row>
    <row r="102" spans="1:29" x14ac:dyDescent="0.25">
      <c r="A102" s="21"/>
      <c r="B102" s="3">
        <v>0</v>
      </c>
      <c r="C102" s="24" t="s">
        <v>1</v>
      </c>
      <c r="D102" s="25" t="s">
        <v>33</v>
      </c>
      <c r="E102" s="59" t="s">
        <v>84</v>
      </c>
      <c r="F102" s="1">
        <f>B102*537.5</f>
        <v>0</v>
      </c>
      <c r="G102" s="1"/>
      <c r="H102" s="96"/>
      <c r="I102" s="96"/>
      <c r="J102" s="97"/>
      <c r="K102" s="20"/>
      <c r="L102" s="16"/>
      <c r="M102" s="16"/>
      <c r="N102" s="16"/>
      <c r="O102" s="16"/>
      <c r="P102" s="16"/>
      <c r="Q102" s="16"/>
      <c r="R102" s="16"/>
      <c r="S102" s="16"/>
      <c r="T102" s="16"/>
      <c r="U102" s="16"/>
      <c r="V102" s="16"/>
      <c r="W102" s="16"/>
      <c r="X102" s="16"/>
      <c r="Y102" s="16"/>
      <c r="Z102" s="16"/>
      <c r="AA102" s="16"/>
      <c r="AB102" s="16"/>
      <c r="AC102" s="16"/>
    </row>
    <row r="103" spans="1:29" x14ac:dyDescent="0.25">
      <c r="A103" s="21"/>
      <c r="B103" s="32"/>
      <c r="C103" s="30"/>
      <c r="D103" s="56"/>
      <c r="E103" s="56"/>
      <c r="F103" s="1"/>
      <c r="G103" s="1"/>
      <c r="H103" s="96"/>
      <c r="I103" s="96"/>
      <c r="J103" s="97"/>
      <c r="K103" s="20"/>
      <c r="L103" s="16"/>
      <c r="M103" s="16"/>
      <c r="N103" s="16"/>
      <c r="O103" s="16"/>
      <c r="P103" s="16"/>
      <c r="Q103" s="16"/>
      <c r="R103" s="16"/>
      <c r="S103" s="16"/>
      <c r="T103" s="16"/>
      <c r="U103" s="16"/>
      <c r="V103" s="16"/>
      <c r="W103" s="16"/>
      <c r="X103" s="16"/>
      <c r="Y103" s="16"/>
      <c r="Z103" s="16"/>
      <c r="AA103" s="16"/>
      <c r="AB103" s="16"/>
      <c r="AC103" s="16"/>
    </row>
    <row r="104" spans="1:29" x14ac:dyDescent="0.25">
      <c r="A104" s="21"/>
      <c r="B104" s="3">
        <v>0</v>
      </c>
      <c r="C104" s="24" t="s">
        <v>1</v>
      </c>
      <c r="D104" s="25" t="s">
        <v>34</v>
      </c>
      <c r="E104" s="59" t="s">
        <v>85</v>
      </c>
      <c r="F104" s="1">
        <f>B104*887.5</f>
        <v>0</v>
      </c>
      <c r="G104" s="1"/>
      <c r="H104" s="96"/>
      <c r="I104" s="96"/>
      <c r="J104" s="97"/>
      <c r="K104" s="20"/>
      <c r="L104" s="16"/>
      <c r="M104" s="16"/>
      <c r="N104" s="16"/>
      <c r="O104" s="16"/>
      <c r="P104" s="16"/>
      <c r="Q104" s="16"/>
      <c r="R104" s="16"/>
      <c r="S104" s="16"/>
      <c r="T104" s="16"/>
      <c r="U104" s="16"/>
      <c r="V104" s="16"/>
      <c r="W104" s="16"/>
      <c r="X104" s="16"/>
      <c r="Y104" s="16"/>
      <c r="Z104" s="16"/>
      <c r="AA104" s="16"/>
      <c r="AB104" s="16"/>
      <c r="AC104" s="16"/>
    </row>
    <row r="105" spans="1:29" x14ac:dyDescent="0.25">
      <c r="A105" s="21"/>
      <c r="B105" s="32"/>
      <c r="C105" s="30"/>
      <c r="D105" s="56"/>
      <c r="E105" s="56"/>
      <c r="F105" s="1"/>
      <c r="G105" s="1"/>
      <c r="H105" s="96"/>
      <c r="I105" s="96"/>
      <c r="J105" s="97"/>
      <c r="K105" s="20"/>
      <c r="L105" s="16"/>
      <c r="M105" s="16"/>
      <c r="N105" s="16"/>
      <c r="O105" s="16"/>
      <c r="P105" s="16"/>
      <c r="Q105" s="16"/>
      <c r="R105" s="16"/>
      <c r="S105" s="16"/>
      <c r="T105" s="16"/>
      <c r="U105" s="16"/>
      <c r="V105" s="16"/>
      <c r="W105" s="16"/>
      <c r="X105" s="16"/>
      <c r="Y105" s="16"/>
      <c r="Z105" s="16"/>
      <c r="AA105" s="16"/>
      <c r="AB105" s="16"/>
      <c r="AC105" s="16"/>
    </row>
    <row r="106" spans="1:29" x14ac:dyDescent="0.25">
      <c r="A106" s="21"/>
      <c r="B106" s="3">
        <v>0</v>
      </c>
      <c r="C106" s="24" t="s">
        <v>1</v>
      </c>
      <c r="D106" s="25" t="s">
        <v>35</v>
      </c>
      <c r="E106" s="59" t="s">
        <v>86</v>
      </c>
      <c r="F106" s="1">
        <f>B106*1429.9</f>
        <v>0</v>
      </c>
      <c r="G106" s="1"/>
      <c r="H106" s="96"/>
      <c r="I106" s="96"/>
      <c r="J106" s="97"/>
      <c r="K106" s="20"/>
      <c r="L106" s="16"/>
      <c r="M106" s="16"/>
      <c r="N106" s="16"/>
      <c r="O106" s="16"/>
      <c r="P106" s="16"/>
      <c r="Q106" s="16"/>
      <c r="R106" s="16"/>
      <c r="S106" s="16"/>
      <c r="T106" s="16"/>
      <c r="U106" s="16"/>
      <c r="V106" s="16"/>
      <c r="W106" s="16"/>
      <c r="X106" s="16"/>
      <c r="Y106" s="16"/>
      <c r="Z106" s="16"/>
      <c r="AA106" s="16"/>
      <c r="AB106" s="16"/>
      <c r="AC106" s="16"/>
    </row>
    <row r="107" spans="1:29" x14ac:dyDescent="0.25">
      <c r="A107" s="21"/>
      <c r="B107" s="32"/>
      <c r="C107" s="30"/>
      <c r="D107" s="56"/>
      <c r="E107" s="56"/>
      <c r="F107" s="1"/>
      <c r="G107" s="1"/>
      <c r="H107" s="96"/>
      <c r="I107" s="96"/>
      <c r="J107" s="97"/>
      <c r="K107" s="20"/>
      <c r="L107" s="16"/>
      <c r="M107" s="16"/>
      <c r="N107" s="16"/>
      <c r="O107" s="16"/>
      <c r="P107" s="16"/>
      <c r="Q107" s="16"/>
      <c r="R107" s="16"/>
      <c r="S107" s="16"/>
      <c r="T107" s="16"/>
      <c r="U107" s="16"/>
      <c r="V107" s="16"/>
      <c r="W107" s="16"/>
      <c r="X107" s="16"/>
      <c r="Y107" s="16"/>
      <c r="Z107" s="16"/>
      <c r="AA107" s="16"/>
      <c r="AB107" s="16"/>
      <c r="AC107" s="16"/>
    </row>
    <row r="108" spans="1:29" x14ac:dyDescent="0.25">
      <c r="A108" s="21"/>
      <c r="B108" s="3">
        <v>0</v>
      </c>
      <c r="C108" s="64" t="s">
        <v>1</v>
      </c>
      <c r="D108" s="89" t="s">
        <v>15</v>
      </c>
      <c r="E108" s="86" t="s">
        <v>87</v>
      </c>
      <c r="F108" s="2">
        <f>B108*(153+3*8.7)</f>
        <v>0</v>
      </c>
      <c r="G108" s="2"/>
      <c r="H108" s="65"/>
      <c r="I108" s="62"/>
      <c r="J108" s="63"/>
      <c r="K108" s="20"/>
      <c r="L108" s="16"/>
      <c r="M108" s="16"/>
      <c r="N108" s="16"/>
      <c r="O108" s="16"/>
      <c r="P108" s="16"/>
      <c r="Q108" s="16"/>
      <c r="R108" s="16"/>
      <c r="S108" s="16"/>
      <c r="T108" s="16"/>
      <c r="U108" s="16"/>
      <c r="V108" s="16"/>
      <c r="W108" s="16"/>
      <c r="X108" s="16"/>
      <c r="Y108" s="16"/>
      <c r="Z108" s="16"/>
      <c r="AA108" s="16"/>
      <c r="AB108" s="16"/>
      <c r="AC108" s="16"/>
    </row>
    <row r="109" spans="1:29" x14ac:dyDescent="0.25">
      <c r="A109" s="21"/>
      <c r="B109" s="32"/>
      <c r="C109" s="30"/>
      <c r="D109" s="56"/>
      <c r="E109" s="66"/>
      <c r="F109" s="2"/>
      <c r="G109" s="2"/>
      <c r="H109" s="65"/>
      <c r="I109" s="62"/>
      <c r="J109" s="63"/>
      <c r="K109" s="20"/>
      <c r="L109" s="16"/>
      <c r="M109" s="16"/>
      <c r="N109" s="16"/>
      <c r="O109" s="16"/>
      <c r="P109" s="16"/>
      <c r="Q109" s="16"/>
      <c r="R109" s="16"/>
      <c r="S109" s="16"/>
      <c r="T109" s="16"/>
      <c r="U109" s="16"/>
      <c r="V109" s="16"/>
      <c r="W109" s="16"/>
      <c r="X109" s="16"/>
      <c r="Y109" s="16"/>
      <c r="Z109" s="16"/>
      <c r="AA109" s="16"/>
      <c r="AB109" s="16"/>
      <c r="AC109" s="16"/>
    </row>
    <row r="110" spans="1:29" x14ac:dyDescent="0.25">
      <c r="A110" s="67" t="s">
        <v>4</v>
      </c>
      <c r="B110" s="67"/>
      <c r="C110" s="67"/>
      <c r="D110" s="67"/>
      <c r="E110" s="67"/>
      <c r="F110" s="67"/>
      <c r="G110" s="67"/>
      <c r="H110" s="67"/>
      <c r="I110" s="67"/>
      <c r="J110" s="68"/>
      <c r="K110" s="16"/>
      <c r="L110" s="16"/>
      <c r="M110" s="16"/>
      <c r="N110" s="16"/>
      <c r="O110" s="16"/>
      <c r="P110" s="16"/>
      <c r="Q110" s="16"/>
      <c r="R110" s="16"/>
      <c r="S110" s="16"/>
      <c r="T110" s="16"/>
      <c r="U110" s="16"/>
      <c r="V110" s="16"/>
      <c r="W110" s="16"/>
      <c r="X110" s="16"/>
      <c r="Y110" s="16"/>
      <c r="Z110" s="16"/>
      <c r="AA110" s="16"/>
      <c r="AB110" s="16"/>
      <c r="AC110" s="16"/>
    </row>
    <row r="111" spans="1:29" x14ac:dyDescent="0.25">
      <c r="A111" s="21"/>
      <c r="B111" s="32"/>
      <c r="C111" s="30"/>
      <c r="D111" s="32"/>
      <c r="E111" s="32"/>
      <c r="F111" s="32"/>
      <c r="G111" s="32"/>
      <c r="H111" s="32"/>
      <c r="I111" s="30"/>
      <c r="J111" s="19"/>
      <c r="K111" s="16"/>
      <c r="L111" s="16"/>
      <c r="M111" s="16"/>
      <c r="N111" s="16"/>
      <c r="O111" s="16"/>
      <c r="P111" s="16"/>
      <c r="Q111" s="16"/>
      <c r="R111" s="16"/>
      <c r="S111" s="16"/>
      <c r="T111" s="16"/>
      <c r="U111" s="16"/>
      <c r="V111" s="16"/>
      <c r="W111" s="16"/>
      <c r="X111" s="16"/>
      <c r="Y111" s="16"/>
      <c r="Z111" s="16"/>
      <c r="AA111" s="16"/>
      <c r="AB111" s="16"/>
      <c r="AC111" s="16"/>
    </row>
    <row r="112" spans="1:29" x14ac:dyDescent="0.25">
      <c r="A112" s="21"/>
      <c r="B112" s="90">
        <v>0</v>
      </c>
      <c r="C112" s="64" t="s">
        <v>1</v>
      </c>
      <c r="D112" s="85" t="s">
        <v>15</v>
      </c>
      <c r="E112" s="86" t="s">
        <v>91</v>
      </c>
      <c r="F112" s="2">
        <f>B112*(153+8.7*3)</f>
        <v>0</v>
      </c>
      <c r="G112" s="81"/>
      <c r="H112" s="44"/>
      <c r="I112" s="44"/>
      <c r="J112" s="19"/>
      <c r="K112" s="16"/>
      <c r="L112" s="16"/>
      <c r="M112" s="16"/>
      <c r="N112" s="16"/>
      <c r="O112" s="16"/>
      <c r="P112" s="16"/>
      <c r="Q112" s="16"/>
      <c r="R112" s="16"/>
      <c r="S112" s="16"/>
      <c r="T112" s="16"/>
      <c r="U112" s="16"/>
      <c r="V112" s="16"/>
      <c r="W112" s="16"/>
      <c r="X112" s="16"/>
      <c r="Y112" s="16"/>
      <c r="Z112" s="16"/>
      <c r="AA112" s="16"/>
      <c r="AB112" s="16"/>
      <c r="AC112" s="16"/>
    </row>
    <row r="113" spans="1:29" x14ac:dyDescent="0.25">
      <c r="A113" s="21"/>
      <c r="B113" s="82"/>
      <c r="C113" s="83"/>
      <c r="D113" s="66"/>
      <c r="E113" s="87"/>
      <c r="F113" s="2"/>
      <c r="G113" s="81"/>
      <c r="H113" s="44"/>
      <c r="I113" s="44"/>
      <c r="J113" s="19"/>
      <c r="K113" s="16"/>
      <c r="L113" s="16"/>
      <c r="M113" s="16"/>
      <c r="N113" s="16"/>
      <c r="O113" s="16"/>
      <c r="P113" s="16"/>
      <c r="Q113" s="16"/>
      <c r="R113" s="16"/>
      <c r="S113" s="16"/>
      <c r="T113" s="16"/>
      <c r="U113" s="16"/>
      <c r="V113" s="16"/>
      <c r="W113" s="16"/>
      <c r="X113" s="16"/>
      <c r="Y113" s="16"/>
      <c r="Z113" s="16"/>
      <c r="AA113" s="16"/>
      <c r="AB113" s="16"/>
      <c r="AC113" s="16"/>
    </row>
    <row r="114" spans="1:29" ht="13.2" customHeight="1" x14ac:dyDescent="0.25">
      <c r="A114" s="21"/>
      <c r="B114" s="3">
        <v>0</v>
      </c>
      <c r="C114" s="64" t="s">
        <v>1</v>
      </c>
      <c r="D114" s="85" t="s">
        <v>93</v>
      </c>
      <c r="E114" s="106" t="s">
        <v>92</v>
      </c>
      <c r="F114" s="2">
        <f>B114*(375+39.9)</f>
        <v>0</v>
      </c>
      <c r="G114" s="81"/>
      <c r="H114" s="44"/>
      <c r="I114" s="44"/>
      <c r="J114" s="19"/>
      <c r="K114" s="16"/>
      <c r="L114" s="16"/>
      <c r="M114" s="16"/>
      <c r="N114" s="16"/>
      <c r="O114" s="16"/>
      <c r="P114" s="16"/>
      <c r="Q114" s="16"/>
      <c r="R114" s="16"/>
      <c r="S114" s="16"/>
      <c r="T114" s="16"/>
      <c r="U114" s="16"/>
      <c r="V114" s="16"/>
      <c r="W114" s="16"/>
      <c r="X114" s="16"/>
      <c r="Y114" s="16"/>
      <c r="Z114" s="16"/>
      <c r="AA114" s="16"/>
      <c r="AB114" s="16"/>
      <c r="AC114" s="16"/>
    </row>
    <row r="115" spans="1:29" x14ac:dyDescent="0.25">
      <c r="A115" s="21"/>
      <c r="B115" s="82"/>
      <c r="C115" s="83"/>
      <c r="D115" s="66"/>
      <c r="E115" s="106"/>
      <c r="F115" s="2"/>
      <c r="G115" s="81"/>
      <c r="H115" s="44"/>
      <c r="I115" s="44"/>
      <c r="J115" s="19"/>
      <c r="K115" s="16"/>
      <c r="L115" s="16"/>
      <c r="M115" s="16"/>
      <c r="N115" s="16"/>
      <c r="O115" s="16"/>
      <c r="P115" s="16"/>
      <c r="Q115" s="16"/>
      <c r="R115" s="16"/>
      <c r="S115" s="16"/>
      <c r="T115" s="16"/>
      <c r="U115" s="16"/>
      <c r="V115" s="16"/>
      <c r="W115" s="16"/>
      <c r="X115" s="16"/>
      <c r="Y115" s="16"/>
      <c r="Z115" s="16"/>
      <c r="AA115" s="16"/>
      <c r="AB115" s="16"/>
      <c r="AC115" s="16"/>
    </row>
    <row r="116" spans="1:29" x14ac:dyDescent="0.25">
      <c r="A116" s="21"/>
      <c r="B116" s="3">
        <v>0</v>
      </c>
      <c r="C116" s="64" t="s">
        <v>1</v>
      </c>
      <c r="D116" s="85" t="s">
        <v>16</v>
      </c>
      <c r="E116" s="93" t="s">
        <v>88</v>
      </c>
      <c r="F116" s="2">
        <f>B116*285</f>
        <v>0</v>
      </c>
      <c r="G116" s="81"/>
      <c r="H116" s="44"/>
      <c r="I116" s="44"/>
      <c r="J116" s="19"/>
      <c r="K116" s="16"/>
      <c r="L116" s="16"/>
      <c r="M116" s="16"/>
      <c r="N116" s="16"/>
      <c r="O116" s="16"/>
      <c r="P116" s="16"/>
      <c r="Q116" s="16"/>
      <c r="R116" s="16"/>
      <c r="S116" s="16"/>
      <c r="T116" s="16"/>
      <c r="U116" s="16"/>
      <c r="V116" s="16"/>
      <c r="W116" s="16"/>
      <c r="X116" s="16"/>
      <c r="Y116" s="16"/>
      <c r="Z116" s="16"/>
      <c r="AA116" s="16"/>
      <c r="AB116" s="16"/>
      <c r="AC116" s="16"/>
    </row>
    <row r="117" spans="1:29" x14ac:dyDescent="0.25">
      <c r="A117" s="21"/>
      <c r="B117" s="82"/>
      <c r="C117" s="83"/>
      <c r="D117" s="66"/>
      <c r="E117" s="87"/>
      <c r="F117" s="2"/>
      <c r="G117" s="81"/>
      <c r="H117" s="44"/>
      <c r="I117" s="44"/>
      <c r="J117" s="19"/>
      <c r="K117" s="16"/>
      <c r="L117" s="16"/>
      <c r="M117" s="16"/>
      <c r="N117" s="16"/>
      <c r="O117" s="16"/>
      <c r="P117" s="16"/>
      <c r="Q117" s="16"/>
      <c r="R117" s="16"/>
      <c r="S117" s="16"/>
      <c r="T117" s="16"/>
      <c r="U117" s="16"/>
      <c r="V117" s="16"/>
      <c r="W117" s="16"/>
      <c r="X117" s="16"/>
      <c r="Y117" s="16"/>
      <c r="Z117" s="16"/>
      <c r="AA117" s="16"/>
      <c r="AB117" s="16"/>
      <c r="AC117" s="16"/>
    </row>
    <row r="118" spans="1:29" x14ac:dyDescent="0.25">
      <c r="A118" s="21"/>
      <c r="B118" s="3">
        <v>0</v>
      </c>
      <c r="C118" s="64" t="s">
        <v>1</v>
      </c>
      <c r="D118" s="85" t="s">
        <v>89</v>
      </c>
      <c r="E118" s="88" t="s">
        <v>90</v>
      </c>
      <c r="F118" s="2">
        <f>IF(B118=0,0,(B118*25.21)+4.5)</f>
        <v>0</v>
      </c>
      <c r="G118" s="81"/>
      <c r="H118" s="44"/>
      <c r="I118" s="44"/>
      <c r="J118" s="19"/>
      <c r="K118" s="16"/>
      <c r="L118" s="16"/>
      <c r="M118" s="16"/>
      <c r="N118" s="16"/>
      <c r="O118" s="16"/>
      <c r="P118" s="16"/>
      <c r="Q118" s="16"/>
      <c r="R118" s="16"/>
      <c r="S118" s="16"/>
      <c r="T118" s="16"/>
      <c r="U118" s="16"/>
      <c r="V118" s="16"/>
      <c r="W118" s="16"/>
      <c r="X118" s="16"/>
      <c r="Y118" s="16"/>
      <c r="Z118" s="16"/>
      <c r="AA118" s="16"/>
      <c r="AB118" s="16"/>
      <c r="AC118" s="16"/>
    </row>
    <row r="119" spans="1:29" x14ac:dyDescent="0.25">
      <c r="A119" s="21"/>
      <c r="B119" s="32"/>
      <c r="C119" s="30"/>
      <c r="D119" s="56"/>
      <c r="E119" s="35"/>
      <c r="F119" s="1"/>
      <c r="G119" s="1"/>
      <c r="H119" s="44"/>
      <c r="I119" s="44"/>
      <c r="J119" s="19"/>
      <c r="K119" s="16"/>
      <c r="L119" s="16"/>
      <c r="M119" s="16"/>
      <c r="N119" s="16"/>
      <c r="O119" s="16"/>
      <c r="P119" s="16"/>
      <c r="Q119" s="16"/>
      <c r="R119" s="16"/>
      <c r="S119" s="16"/>
      <c r="T119" s="16"/>
      <c r="U119" s="16"/>
      <c r="V119" s="16"/>
      <c r="W119" s="16"/>
      <c r="X119" s="16"/>
      <c r="Y119" s="16"/>
      <c r="Z119" s="16"/>
      <c r="AA119" s="16"/>
      <c r="AB119" s="16"/>
      <c r="AC119" s="16"/>
    </row>
    <row r="120" spans="1:29" x14ac:dyDescent="0.25">
      <c r="A120" s="69" t="s">
        <v>2</v>
      </c>
      <c r="B120" s="69"/>
      <c r="C120" s="69"/>
      <c r="D120" s="69"/>
      <c r="E120" s="69"/>
      <c r="F120" s="70">
        <f>SUM(F7:F119)</f>
        <v>1160</v>
      </c>
      <c r="G120" s="70"/>
      <c r="H120" s="71" t="s">
        <v>6</v>
      </c>
      <c r="I120" s="72"/>
      <c r="J120" s="73"/>
      <c r="K120" s="16"/>
      <c r="L120" s="16"/>
      <c r="M120" s="16"/>
      <c r="N120" s="16"/>
      <c r="O120" s="16"/>
      <c r="P120" s="16"/>
      <c r="Q120" s="16"/>
      <c r="R120" s="16"/>
      <c r="S120" s="16"/>
      <c r="T120" s="16"/>
      <c r="U120" s="16"/>
      <c r="V120" s="16"/>
      <c r="W120" s="16"/>
      <c r="X120" s="16"/>
      <c r="Y120" s="16"/>
      <c r="Z120" s="16"/>
      <c r="AA120" s="16"/>
      <c r="AB120" s="16"/>
      <c r="AC120" s="16"/>
    </row>
    <row r="121" spans="1:29" s="16" customFormat="1" x14ac:dyDescent="0.25">
      <c r="B121" s="74"/>
      <c r="C121" s="74"/>
      <c r="D121" s="74"/>
      <c r="E121" s="74"/>
      <c r="F121" s="74"/>
      <c r="G121" s="74"/>
      <c r="H121" s="74"/>
      <c r="I121" s="74"/>
      <c r="J121" s="74"/>
    </row>
    <row r="122" spans="1:29" s="16" customFormat="1" x14ac:dyDescent="0.25">
      <c r="B122" s="74"/>
      <c r="C122" s="74"/>
      <c r="D122" s="74"/>
      <c r="E122" s="74"/>
      <c r="F122" s="74"/>
      <c r="G122" s="74"/>
      <c r="H122" s="74"/>
      <c r="I122" s="74"/>
      <c r="J122" s="74"/>
    </row>
    <row r="123" spans="1:29" s="16" customFormat="1" x14ac:dyDescent="0.25">
      <c r="B123" s="74"/>
      <c r="C123" s="74"/>
    </row>
    <row r="124" spans="1:29" s="16" customFormat="1" x14ac:dyDescent="0.25">
      <c r="B124" s="74"/>
      <c r="C124" s="74"/>
    </row>
    <row r="125" spans="1:29" s="16" customFormat="1" x14ac:dyDescent="0.25">
      <c r="B125" s="74"/>
      <c r="C125" s="74"/>
    </row>
    <row r="126" spans="1:29" s="16" customFormat="1" x14ac:dyDescent="0.25">
      <c r="B126" s="74"/>
      <c r="C126" s="74"/>
    </row>
    <row r="127" spans="1:29" s="16" customFormat="1" x14ac:dyDescent="0.25">
      <c r="B127" s="74"/>
      <c r="C127" s="74"/>
    </row>
    <row r="128" spans="1:29" s="16" customFormat="1" x14ac:dyDescent="0.25">
      <c r="B128" s="74"/>
      <c r="C128" s="74"/>
    </row>
    <row r="129" spans="2:3" s="16" customFormat="1" x14ac:dyDescent="0.25">
      <c r="B129" s="74"/>
      <c r="C129" s="74"/>
    </row>
    <row r="130" spans="2:3" s="16" customFormat="1" x14ac:dyDescent="0.25">
      <c r="B130" s="74"/>
      <c r="C130" s="74"/>
    </row>
    <row r="131" spans="2:3" s="16" customFormat="1" x14ac:dyDescent="0.25">
      <c r="B131" s="74"/>
      <c r="C131" s="74"/>
    </row>
    <row r="132" spans="2:3" s="16" customFormat="1" x14ac:dyDescent="0.25">
      <c r="B132" s="74"/>
      <c r="C132" s="74"/>
    </row>
    <row r="133" spans="2:3" s="16" customFormat="1" x14ac:dyDescent="0.25">
      <c r="B133" s="74"/>
      <c r="C133" s="74"/>
    </row>
    <row r="134" spans="2:3" s="16" customFormat="1" x14ac:dyDescent="0.25">
      <c r="B134" s="74"/>
      <c r="C134" s="74"/>
    </row>
    <row r="135" spans="2:3" s="16" customFormat="1" x14ac:dyDescent="0.25">
      <c r="B135" s="74"/>
      <c r="C135" s="74"/>
    </row>
    <row r="136" spans="2:3" s="16" customFormat="1" x14ac:dyDescent="0.25">
      <c r="B136" s="74"/>
      <c r="C136" s="74"/>
    </row>
    <row r="137" spans="2:3" s="16" customFormat="1" x14ac:dyDescent="0.25">
      <c r="B137" s="74"/>
      <c r="C137" s="74"/>
    </row>
    <row r="138" spans="2:3" s="16" customFormat="1" x14ac:dyDescent="0.25">
      <c r="B138" s="74"/>
      <c r="C138" s="74"/>
    </row>
    <row r="139" spans="2:3" s="16" customFormat="1" x14ac:dyDescent="0.25">
      <c r="B139" s="74"/>
      <c r="C139" s="74"/>
    </row>
    <row r="140" spans="2:3" s="16" customFormat="1" x14ac:dyDescent="0.25">
      <c r="B140" s="74"/>
      <c r="C140" s="74"/>
    </row>
    <row r="141" spans="2:3" s="16" customFormat="1" x14ac:dyDescent="0.25">
      <c r="B141" s="74"/>
      <c r="C141" s="74"/>
    </row>
    <row r="142" spans="2:3" s="16" customFormat="1" x14ac:dyDescent="0.25">
      <c r="B142" s="74"/>
      <c r="C142" s="74"/>
    </row>
    <row r="143" spans="2:3" s="16" customFormat="1" x14ac:dyDescent="0.25">
      <c r="B143" s="74"/>
      <c r="C143" s="74"/>
    </row>
    <row r="144" spans="2:3" s="16" customFormat="1" x14ac:dyDescent="0.25">
      <c r="B144" s="74"/>
      <c r="C144" s="74"/>
    </row>
    <row r="145" spans="2:3" s="16" customFormat="1" x14ac:dyDescent="0.25">
      <c r="B145" s="74"/>
      <c r="C145" s="74"/>
    </row>
    <row r="146" spans="2:3" s="16" customFormat="1" x14ac:dyDescent="0.25">
      <c r="B146" s="74"/>
      <c r="C146" s="74"/>
    </row>
    <row r="147" spans="2:3" s="16" customFormat="1" x14ac:dyDescent="0.25">
      <c r="B147" s="74"/>
      <c r="C147" s="74"/>
    </row>
    <row r="148" spans="2:3" s="16" customFormat="1" x14ac:dyDescent="0.25">
      <c r="B148" s="74"/>
      <c r="C148" s="74"/>
    </row>
    <row r="149" spans="2:3" s="16" customFormat="1" x14ac:dyDescent="0.25">
      <c r="B149" s="74"/>
      <c r="C149" s="74"/>
    </row>
    <row r="150" spans="2:3" s="16" customFormat="1" x14ac:dyDescent="0.25">
      <c r="B150" s="74"/>
      <c r="C150" s="74"/>
    </row>
    <row r="151" spans="2:3" s="16" customFormat="1" x14ac:dyDescent="0.25">
      <c r="B151" s="74"/>
      <c r="C151" s="74"/>
    </row>
    <row r="152" spans="2:3" s="16" customFormat="1" x14ac:dyDescent="0.25">
      <c r="B152" s="74"/>
      <c r="C152" s="74"/>
    </row>
    <row r="153" spans="2:3" s="16" customFormat="1" x14ac:dyDescent="0.25">
      <c r="B153" s="74"/>
      <c r="C153" s="74"/>
    </row>
    <row r="154" spans="2:3" s="16" customFormat="1" x14ac:dyDescent="0.25">
      <c r="B154" s="74"/>
      <c r="C154" s="74"/>
    </row>
    <row r="155" spans="2:3" s="16" customFormat="1" x14ac:dyDescent="0.25">
      <c r="B155" s="74"/>
      <c r="C155" s="74"/>
    </row>
    <row r="156" spans="2:3" s="16" customFormat="1" x14ac:dyDescent="0.25">
      <c r="B156" s="74"/>
      <c r="C156" s="74"/>
    </row>
    <row r="157" spans="2:3" s="16" customFormat="1" x14ac:dyDescent="0.25">
      <c r="B157" s="74"/>
      <c r="C157" s="74"/>
    </row>
    <row r="158" spans="2:3" s="16" customFormat="1" x14ac:dyDescent="0.25">
      <c r="B158" s="74"/>
      <c r="C158" s="74"/>
    </row>
    <row r="159" spans="2:3" s="16" customFormat="1" x14ac:dyDescent="0.25">
      <c r="B159" s="74"/>
      <c r="C159" s="74"/>
    </row>
    <row r="160" spans="2:3" s="16" customFormat="1" x14ac:dyDescent="0.25">
      <c r="B160" s="74"/>
      <c r="C160" s="74"/>
    </row>
    <row r="161" spans="2:3" s="16" customFormat="1" x14ac:dyDescent="0.25">
      <c r="B161" s="74"/>
      <c r="C161" s="74"/>
    </row>
    <row r="162" spans="2:3" s="16" customFormat="1" x14ac:dyDescent="0.25">
      <c r="B162" s="74"/>
      <c r="C162" s="74"/>
    </row>
    <row r="163" spans="2:3" s="16" customFormat="1" x14ac:dyDescent="0.25">
      <c r="B163" s="74"/>
      <c r="C163" s="74"/>
    </row>
    <row r="164" spans="2:3" s="16" customFormat="1" x14ac:dyDescent="0.25">
      <c r="B164" s="74"/>
      <c r="C164" s="74"/>
    </row>
    <row r="165" spans="2:3" s="16" customFormat="1" x14ac:dyDescent="0.25">
      <c r="B165" s="74"/>
      <c r="C165" s="74"/>
    </row>
    <row r="166" spans="2:3" s="16" customFormat="1" x14ac:dyDescent="0.25">
      <c r="B166" s="74"/>
      <c r="C166" s="74"/>
    </row>
    <row r="167" spans="2:3" s="16" customFormat="1" x14ac:dyDescent="0.25">
      <c r="B167" s="74"/>
      <c r="C167" s="74"/>
    </row>
    <row r="168" spans="2:3" s="16" customFormat="1" x14ac:dyDescent="0.25">
      <c r="B168" s="74"/>
      <c r="C168" s="74"/>
    </row>
    <row r="169" spans="2:3" s="16" customFormat="1" x14ac:dyDescent="0.25">
      <c r="B169" s="74"/>
      <c r="C169" s="74"/>
    </row>
    <row r="170" spans="2:3" s="16" customFormat="1" x14ac:dyDescent="0.25">
      <c r="B170" s="74"/>
      <c r="C170" s="74"/>
    </row>
    <row r="171" spans="2:3" s="16" customFormat="1" x14ac:dyDescent="0.25">
      <c r="B171" s="74"/>
      <c r="C171" s="74"/>
    </row>
    <row r="172" spans="2:3" s="16" customFormat="1" x14ac:dyDescent="0.25">
      <c r="B172" s="74"/>
      <c r="C172" s="74"/>
    </row>
    <row r="173" spans="2:3" s="16" customFormat="1" x14ac:dyDescent="0.25">
      <c r="B173" s="74"/>
      <c r="C173" s="74"/>
    </row>
    <row r="174" spans="2:3" s="16" customFormat="1" x14ac:dyDescent="0.25">
      <c r="B174" s="74"/>
      <c r="C174" s="74"/>
    </row>
    <row r="175" spans="2:3" s="16" customFormat="1" x14ac:dyDescent="0.25">
      <c r="B175" s="74"/>
      <c r="C175" s="74"/>
    </row>
    <row r="176" spans="2:3" s="16" customFormat="1" x14ac:dyDescent="0.25">
      <c r="B176" s="74"/>
      <c r="C176" s="74"/>
    </row>
    <row r="177" spans="2:3" s="16" customFormat="1" x14ac:dyDescent="0.25">
      <c r="B177" s="74"/>
      <c r="C177" s="74"/>
    </row>
    <row r="178" spans="2:3" s="16" customFormat="1" x14ac:dyDescent="0.25">
      <c r="B178" s="74"/>
      <c r="C178" s="74"/>
    </row>
    <row r="179" spans="2:3" s="16" customFormat="1" x14ac:dyDescent="0.25">
      <c r="B179" s="74"/>
      <c r="C179" s="74"/>
    </row>
    <row r="180" spans="2:3" s="16" customFormat="1" x14ac:dyDescent="0.25">
      <c r="B180" s="74"/>
      <c r="C180" s="74"/>
    </row>
    <row r="181" spans="2:3" s="16" customFormat="1" x14ac:dyDescent="0.25">
      <c r="B181" s="74"/>
      <c r="C181" s="74"/>
    </row>
    <row r="182" spans="2:3" s="16" customFormat="1" x14ac:dyDescent="0.25">
      <c r="B182" s="74"/>
      <c r="C182" s="74"/>
    </row>
    <row r="183" spans="2:3" s="16" customFormat="1" x14ac:dyDescent="0.25">
      <c r="B183" s="74"/>
      <c r="C183" s="74"/>
    </row>
    <row r="184" spans="2:3" s="16" customFormat="1" x14ac:dyDescent="0.25">
      <c r="B184" s="74"/>
      <c r="C184" s="74"/>
    </row>
    <row r="185" spans="2:3" s="16" customFormat="1" x14ac:dyDescent="0.25">
      <c r="B185" s="74"/>
      <c r="C185" s="74"/>
    </row>
    <row r="186" spans="2:3" s="16" customFormat="1" x14ac:dyDescent="0.25">
      <c r="B186" s="74"/>
      <c r="C186" s="74"/>
    </row>
    <row r="187" spans="2:3" s="16" customFormat="1" x14ac:dyDescent="0.25">
      <c r="B187" s="74"/>
      <c r="C187" s="74"/>
    </row>
    <row r="188" spans="2:3" s="16" customFormat="1" x14ac:dyDescent="0.25">
      <c r="B188" s="74"/>
      <c r="C188" s="74"/>
    </row>
    <row r="189" spans="2:3" s="16" customFormat="1" x14ac:dyDescent="0.25">
      <c r="B189" s="74"/>
      <c r="C189" s="74"/>
    </row>
    <row r="190" spans="2:3" s="16" customFormat="1" x14ac:dyDescent="0.25">
      <c r="B190" s="74"/>
      <c r="C190" s="74"/>
    </row>
    <row r="191" spans="2:3" s="16" customFormat="1" x14ac:dyDescent="0.25">
      <c r="B191" s="74"/>
      <c r="C191" s="74"/>
    </row>
    <row r="192" spans="2:3" s="16" customFormat="1" x14ac:dyDescent="0.25">
      <c r="B192" s="74"/>
      <c r="C192" s="74"/>
    </row>
    <row r="193" spans="2:3" s="16" customFormat="1" x14ac:dyDescent="0.25">
      <c r="B193" s="74"/>
      <c r="C193" s="74"/>
    </row>
    <row r="194" spans="2:3" s="16" customFormat="1" x14ac:dyDescent="0.25">
      <c r="B194" s="74"/>
      <c r="C194" s="74"/>
    </row>
    <row r="195" spans="2:3" s="16" customFormat="1" x14ac:dyDescent="0.25">
      <c r="B195" s="74"/>
      <c r="C195" s="74"/>
    </row>
    <row r="196" spans="2:3" s="16" customFormat="1" x14ac:dyDescent="0.25">
      <c r="B196" s="74"/>
      <c r="C196" s="74"/>
    </row>
    <row r="197" spans="2:3" s="16" customFormat="1" x14ac:dyDescent="0.25">
      <c r="B197" s="74"/>
      <c r="C197" s="74"/>
    </row>
    <row r="198" spans="2:3" s="16" customFormat="1" x14ac:dyDescent="0.25">
      <c r="B198" s="74"/>
      <c r="C198" s="74"/>
    </row>
    <row r="199" spans="2:3" s="16" customFormat="1" x14ac:dyDescent="0.25">
      <c r="B199" s="74"/>
      <c r="C199" s="74"/>
    </row>
    <row r="200" spans="2:3" s="16" customFormat="1" x14ac:dyDescent="0.25">
      <c r="B200" s="74"/>
      <c r="C200" s="74"/>
    </row>
    <row r="201" spans="2:3" s="16" customFormat="1" x14ac:dyDescent="0.25">
      <c r="B201" s="74"/>
      <c r="C201" s="74"/>
    </row>
    <row r="202" spans="2:3" s="16" customFormat="1" x14ac:dyDescent="0.25">
      <c r="B202" s="74"/>
      <c r="C202" s="74"/>
    </row>
    <row r="203" spans="2:3" s="16" customFormat="1" x14ac:dyDescent="0.25">
      <c r="B203" s="74"/>
      <c r="C203" s="74"/>
    </row>
    <row r="204" spans="2:3" s="16" customFormat="1" x14ac:dyDescent="0.25">
      <c r="B204" s="74"/>
      <c r="C204" s="74"/>
    </row>
    <row r="205" spans="2:3" s="16" customFormat="1" x14ac:dyDescent="0.25">
      <c r="B205" s="74"/>
      <c r="C205" s="74"/>
    </row>
    <row r="206" spans="2:3" s="16" customFormat="1" x14ac:dyDescent="0.25">
      <c r="B206" s="74"/>
      <c r="C206" s="74"/>
    </row>
    <row r="207" spans="2:3" s="16" customFormat="1" x14ac:dyDescent="0.25">
      <c r="B207" s="74"/>
      <c r="C207" s="74"/>
    </row>
    <row r="208" spans="2:3" s="16" customFormat="1" x14ac:dyDescent="0.25">
      <c r="B208" s="74"/>
      <c r="C208" s="74"/>
    </row>
    <row r="209" spans="2:3" s="16" customFormat="1" x14ac:dyDescent="0.25">
      <c r="B209" s="74"/>
      <c r="C209" s="74"/>
    </row>
    <row r="210" spans="2:3" s="16" customFormat="1" x14ac:dyDescent="0.25">
      <c r="B210" s="74"/>
      <c r="C210" s="74"/>
    </row>
    <row r="211" spans="2:3" s="16" customFormat="1" x14ac:dyDescent="0.25">
      <c r="B211" s="74"/>
      <c r="C211" s="74"/>
    </row>
    <row r="212" spans="2:3" s="16" customFormat="1" x14ac:dyDescent="0.25">
      <c r="B212" s="74"/>
      <c r="C212" s="74"/>
    </row>
    <row r="213" spans="2:3" s="16" customFormat="1" x14ac:dyDescent="0.25">
      <c r="B213" s="74"/>
      <c r="C213" s="74"/>
    </row>
    <row r="214" spans="2:3" s="16" customFormat="1" x14ac:dyDescent="0.25">
      <c r="B214" s="74"/>
      <c r="C214" s="74"/>
    </row>
    <row r="215" spans="2:3" s="16" customFormat="1" x14ac:dyDescent="0.25">
      <c r="B215" s="74"/>
      <c r="C215" s="74"/>
    </row>
    <row r="216" spans="2:3" s="16" customFormat="1" x14ac:dyDescent="0.25">
      <c r="B216" s="74"/>
      <c r="C216" s="74"/>
    </row>
    <row r="217" spans="2:3" s="16" customFormat="1" x14ac:dyDescent="0.25">
      <c r="B217" s="74"/>
      <c r="C217" s="74"/>
    </row>
    <row r="218" spans="2:3" s="16" customFormat="1" x14ac:dyDescent="0.25">
      <c r="B218" s="74"/>
      <c r="C218" s="74"/>
    </row>
    <row r="219" spans="2:3" s="16" customFormat="1" x14ac:dyDescent="0.25">
      <c r="B219" s="74"/>
      <c r="C219" s="74"/>
    </row>
    <row r="220" spans="2:3" s="16" customFormat="1" x14ac:dyDescent="0.25">
      <c r="B220" s="74"/>
      <c r="C220" s="74"/>
    </row>
    <row r="221" spans="2:3" s="16" customFormat="1" x14ac:dyDescent="0.25">
      <c r="B221" s="74"/>
      <c r="C221" s="74"/>
    </row>
    <row r="222" spans="2:3" s="16" customFormat="1" x14ac:dyDescent="0.25">
      <c r="B222" s="74"/>
      <c r="C222" s="74"/>
    </row>
    <row r="223" spans="2:3" s="16" customFormat="1" x14ac:dyDescent="0.25">
      <c r="B223" s="74"/>
      <c r="C223" s="74"/>
    </row>
    <row r="224" spans="2:3" s="16" customFormat="1" x14ac:dyDescent="0.25">
      <c r="B224" s="74"/>
      <c r="C224" s="74"/>
    </row>
    <row r="225" spans="2:3" s="16" customFormat="1" x14ac:dyDescent="0.25">
      <c r="B225" s="74"/>
      <c r="C225" s="74"/>
    </row>
    <row r="226" spans="2:3" s="16" customFormat="1" x14ac:dyDescent="0.25">
      <c r="B226" s="74"/>
      <c r="C226" s="74"/>
    </row>
    <row r="227" spans="2:3" s="16" customFormat="1" x14ac:dyDescent="0.25">
      <c r="B227" s="74"/>
      <c r="C227" s="74"/>
    </row>
    <row r="228" spans="2:3" s="16" customFormat="1" x14ac:dyDescent="0.25">
      <c r="B228" s="74"/>
      <c r="C228" s="74"/>
    </row>
    <row r="229" spans="2:3" s="16" customFormat="1" x14ac:dyDescent="0.25">
      <c r="B229" s="74"/>
      <c r="C229" s="74"/>
    </row>
    <row r="230" spans="2:3" s="16" customFormat="1" x14ac:dyDescent="0.25">
      <c r="B230" s="74"/>
      <c r="C230" s="74"/>
    </row>
    <row r="231" spans="2:3" s="16" customFormat="1" x14ac:dyDescent="0.25">
      <c r="B231" s="74"/>
      <c r="C231" s="74"/>
    </row>
    <row r="232" spans="2:3" s="16" customFormat="1" x14ac:dyDescent="0.25">
      <c r="B232" s="74"/>
      <c r="C232" s="74"/>
    </row>
    <row r="233" spans="2:3" s="16" customFormat="1" x14ac:dyDescent="0.25">
      <c r="B233" s="74"/>
      <c r="C233" s="74"/>
    </row>
    <row r="234" spans="2:3" s="16" customFormat="1" x14ac:dyDescent="0.25">
      <c r="B234" s="74"/>
      <c r="C234" s="74"/>
    </row>
    <row r="235" spans="2:3" s="16" customFormat="1" x14ac:dyDescent="0.25">
      <c r="B235" s="74"/>
      <c r="C235" s="74"/>
    </row>
    <row r="236" spans="2:3" s="16" customFormat="1" x14ac:dyDescent="0.25">
      <c r="B236" s="74"/>
      <c r="C236" s="74"/>
    </row>
    <row r="237" spans="2:3" s="16" customFormat="1" x14ac:dyDescent="0.25">
      <c r="B237" s="74"/>
      <c r="C237" s="74"/>
    </row>
    <row r="238" spans="2:3" s="16" customFormat="1" x14ac:dyDescent="0.25">
      <c r="B238" s="74"/>
      <c r="C238" s="74"/>
    </row>
    <row r="239" spans="2:3" s="16" customFormat="1" x14ac:dyDescent="0.25">
      <c r="B239" s="74"/>
      <c r="C239" s="74"/>
    </row>
    <row r="240" spans="2:3" s="16" customFormat="1" x14ac:dyDescent="0.25">
      <c r="B240" s="74"/>
      <c r="C240" s="74"/>
    </row>
    <row r="241" spans="2:3" s="16" customFormat="1" x14ac:dyDescent="0.25">
      <c r="B241" s="74"/>
      <c r="C241" s="74"/>
    </row>
    <row r="242" spans="2:3" s="16" customFormat="1" x14ac:dyDescent="0.25">
      <c r="B242" s="74"/>
      <c r="C242" s="74"/>
    </row>
    <row r="243" spans="2:3" s="16" customFormat="1" x14ac:dyDescent="0.25">
      <c r="B243" s="74"/>
      <c r="C243" s="74"/>
    </row>
    <row r="244" spans="2:3" s="16" customFormat="1" x14ac:dyDescent="0.25">
      <c r="B244" s="74"/>
      <c r="C244" s="74"/>
    </row>
    <row r="245" spans="2:3" s="16" customFormat="1" x14ac:dyDescent="0.25">
      <c r="B245" s="74"/>
      <c r="C245" s="74"/>
    </row>
    <row r="246" spans="2:3" s="16" customFormat="1" x14ac:dyDescent="0.25">
      <c r="B246" s="74"/>
      <c r="C246" s="74"/>
    </row>
    <row r="247" spans="2:3" s="16" customFormat="1" x14ac:dyDescent="0.25">
      <c r="B247" s="74"/>
      <c r="C247" s="74"/>
    </row>
    <row r="248" spans="2:3" s="16" customFormat="1" x14ac:dyDescent="0.25">
      <c r="B248" s="74"/>
      <c r="C248" s="74"/>
    </row>
    <row r="249" spans="2:3" s="16" customFormat="1" x14ac:dyDescent="0.25">
      <c r="B249" s="74"/>
      <c r="C249" s="74"/>
    </row>
    <row r="250" spans="2:3" s="16" customFormat="1" x14ac:dyDescent="0.25">
      <c r="B250" s="74"/>
      <c r="C250" s="74"/>
    </row>
    <row r="251" spans="2:3" s="16" customFormat="1" x14ac:dyDescent="0.25">
      <c r="B251" s="74"/>
      <c r="C251" s="74"/>
    </row>
    <row r="252" spans="2:3" s="16" customFormat="1" x14ac:dyDescent="0.25">
      <c r="B252" s="74"/>
      <c r="C252" s="74"/>
    </row>
    <row r="253" spans="2:3" s="16" customFormat="1" x14ac:dyDescent="0.25">
      <c r="B253" s="74"/>
      <c r="C253" s="74"/>
    </row>
    <row r="254" spans="2:3" s="16" customFormat="1" x14ac:dyDescent="0.25">
      <c r="B254" s="74"/>
      <c r="C254" s="74"/>
    </row>
    <row r="255" spans="2:3" s="16" customFormat="1" x14ac:dyDescent="0.25">
      <c r="B255" s="74"/>
      <c r="C255" s="74"/>
    </row>
    <row r="256" spans="2:3" s="16" customFormat="1" x14ac:dyDescent="0.25">
      <c r="B256" s="74"/>
      <c r="C256" s="74"/>
    </row>
    <row r="257" spans="2:3" s="16" customFormat="1" x14ac:dyDescent="0.25">
      <c r="B257" s="74"/>
      <c r="C257" s="74"/>
    </row>
    <row r="258" spans="2:3" s="16" customFormat="1" x14ac:dyDescent="0.25">
      <c r="B258" s="74"/>
      <c r="C258" s="74"/>
    </row>
    <row r="259" spans="2:3" s="16" customFormat="1" x14ac:dyDescent="0.25">
      <c r="B259" s="74"/>
      <c r="C259" s="74"/>
    </row>
    <row r="260" spans="2:3" s="16" customFormat="1" x14ac:dyDescent="0.25">
      <c r="B260" s="74"/>
      <c r="C260" s="74"/>
    </row>
    <row r="261" spans="2:3" s="16" customFormat="1" x14ac:dyDescent="0.25">
      <c r="B261" s="74"/>
      <c r="C261" s="74"/>
    </row>
    <row r="262" spans="2:3" s="16" customFormat="1" x14ac:dyDescent="0.25">
      <c r="B262" s="74"/>
      <c r="C262" s="74"/>
    </row>
    <row r="263" spans="2:3" s="16" customFormat="1" x14ac:dyDescent="0.25">
      <c r="B263" s="74"/>
      <c r="C263" s="74"/>
    </row>
    <row r="264" spans="2:3" s="16" customFormat="1" x14ac:dyDescent="0.25">
      <c r="B264" s="74"/>
      <c r="C264" s="74"/>
    </row>
    <row r="265" spans="2:3" s="16" customFormat="1" x14ac:dyDescent="0.25">
      <c r="B265" s="74"/>
      <c r="C265" s="74"/>
    </row>
    <row r="266" spans="2:3" s="16" customFormat="1" x14ac:dyDescent="0.25">
      <c r="B266" s="74"/>
      <c r="C266" s="74"/>
    </row>
    <row r="267" spans="2:3" s="16" customFormat="1" x14ac:dyDescent="0.25">
      <c r="B267" s="74"/>
      <c r="C267" s="74"/>
    </row>
    <row r="268" spans="2:3" s="16" customFormat="1" x14ac:dyDescent="0.25">
      <c r="B268" s="74"/>
      <c r="C268" s="74"/>
    </row>
    <row r="269" spans="2:3" s="16" customFormat="1" x14ac:dyDescent="0.25">
      <c r="B269" s="74"/>
      <c r="C269" s="74"/>
    </row>
    <row r="270" spans="2:3" s="16" customFormat="1" x14ac:dyDescent="0.25">
      <c r="B270" s="74"/>
      <c r="C270" s="74"/>
    </row>
    <row r="271" spans="2:3" s="16" customFormat="1" x14ac:dyDescent="0.25">
      <c r="B271" s="74"/>
      <c r="C271" s="74"/>
    </row>
    <row r="272" spans="2:3" s="16" customFormat="1" x14ac:dyDescent="0.25">
      <c r="B272" s="74"/>
      <c r="C272" s="74"/>
    </row>
    <row r="273" spans="2:3" s="16" customFormat="1" x14ac:dyDescent="0.25">
      <c r="B273" s="74"/>
      <c r="C273" s="74"/>
    </row>
    <row r="274" spans="2:3" s="16" customFormat="1" x14ac:dyDescent="0.25">
      <c r="B274" s="74"/>
      <c r="C274" s="74"/>
    </row>
    <row r="275" spans="2:3" s="16" customFormat="1" x14ac:dyDescent="0.25">
      <c r="B275" s="74"/>
      <c r="C275" s="74"/>
    </row>
    <row r="276" spans="2:3" s="16" customFormat="1" x14ac:dyDescent="0.25">
      <c r="B276" s="74"/>
      <c r="C276" s="74"/>
    </row>
    <row r="277" spans="2:3" s="16" customFormat="1" x14ac:dyDescent="0.25">
      <c r="B277" s="74"/>
      <c r="C277" s="74"/>
    </row>
    <row r="278" spans="2:3" s="16" customFormat="1" x14ac:dyDescent="0.25">
      <c r="B278" s="74"/>
      <c r="C278" s="74"/>
    </row>
    <row r="279" spans="2:3" s="16" customFormat="1" x14ac:dyDescent="0.25">
      <c r="B279" s="74"/>
      <c r="C279" s="74"/>
    </row>
    <row r="280" spans="2:3" s="16" customFormat="1" x14ac:dyDescent="0.25">
      <c r="B280" s="74"/>
      <c r="C280" s="74"/>
    </row>
    <row r="281" spans="2:3" s="16" customFormat="1" x14ac:dyDescent="0.25">
      <c r="B281" s="74"/>
      <c r="C281" s="74"/>
    </row>
    <row r="282" spans="2:3" s="16" customFormat="1" x14ac:dyDescent="0.25">
      <c r="B282" s="74"/>
      <c r="C282" s="74"/>
    </row>
    <row r="283" spans="2:3" s="16" customFormat="1" x14ac:dyDescent="0.25">
      <c r="B283" s="74"/>
      <c r="C283" s="74"/>
    </row>
    <row r="284" spans="2:3" s="16" customFormat="1" x14ac:dyDescent="0.25">
      <c r="B284" s="74"/>
      <c r="C284" s="74"/>
    </row>
    <row r="285" spans="2:3" s="16" customFormat="1" x14ac:dyDescent="0.25">
      <c r="B285" s="74"/>
      <c r="C285" s="74"/>
    </row>
    <row r="286" spans="2:3" s="16" customFormat="1" x14ac:dyDescent="0.25">
      <c r="B286" s="74"/>
      <c r="C286" s="74"/>
    </row>
    <row r="287" spans="2:3" s="16" customFormat="1" x14ac:dyDescent="0.25">
      <c r="B287" s="74"/>
      <c r="C287" s="74"/>
    </row>
    <row r="288" spans="2:3" s="16" customFormat="1" x14ac:dyDescent="0.25">
      <c r="B288" s="74"/>
      <c r="C288" s="74"/>
    </row>
    <row r="289" spans="2:3" s="16" customFormat="1" x14ac:dyDescent="0.25">
      <c r="B289" s="74"/>
      <c r="C289" s="74"/>
    </row>
    <row r="290" spans="2:3" s="16" customFormat="1" x14ac:dyDescent="0.25">
      <c r="B290" s="74"/>
      <c r="C290" s="74"/>
    </row>
    <row r="291" spans="2:3" s="16" customFormat="1" x14ac:dyDescent="0.25">
      <c r="B291" s="74"/>
      <c r="C291" s="74"/>
    </row>
    <row r="292" spans="2:3" s="16" customFormat="1" x14ac:dyDescent="0.25">
      <c r="B292" s="74"/>
      <c r="C292" s="74"/>
    </row>
    <row r="293" spans="2:3" s="16" customFormat="1" x14ac:dyDescent="0.25">
      <c r="B293" s="74"/>
      <c r="C293" s="74"/>
    </row>
    <row r="294" spans="2:3" s="16" customFormat="1" x14ac:dyDescent="0.25">
      <c r="B294" s="74"/>
      <c r="C294" s="74"/>
    </row>
    <row r="295" spans="2:3" s="16" customFormat="1" x14ac:dyDescent="0.25">
      <c r="B295" s="74"/>
      <c r="C295" s="74"/>
    </row>
    <row r="296" spans="2:3" s="16" customFormat="1" x14ac:dyDescent="0.25">
      <c r="B296" s="74"/>
      <c r="C296" s="74"/>
    </row>
    <row r="297" spans="2:3" s="16" customFormat="1" x14ac:dyDescent="0.25">
      <c r="B297" s="74"/>
      <c r="C297" s="74"/>
    </row>
    <row r="298" spans="2:3" s="16" customFormat="1" x14ac:dyDescent="0.25">
      <c r="B298" s="74"/>
      <c r="C298" s="74"/>
    </row>
    <row r="299" spans="2:3" s="16" customFormat="1" x14ac:dyDescent="0.25">
      <c r="B299" s="74"/>
      <c r="C299" s="74"/>
    </row>
    <row r="300" spans="2:3" s="16" customFormat="1" x14ac:dyDescent="0.25">
      <c r="B300" s="74"/>
      <c r="C300" s="74"/>
    </row>
    <row r="301" spans="2:3" s="16" customFormat="1" x14ac:dyDescent="0.25">
      <c r="B301" s="74"/>
      <c r="C301" s="74"/>
    </row>
    <row r="302" spans="2:3" s="16" customFormat="1" x14ac:dyDescent="0.25">
      <c r="B302" s="74"/>
      <c r="C302" s="74"/>
    </row>
    <row r="303" spans="2:3" s="16" customFormat="1" x14ac:dyDescent="0.25">
      <c r="B303" s="74"/>
      <c r="C303" s="74"/>
    </row>
    <row r="304" spans="2:3" s="16" customFormat="1" x14ac:dyDescent="0.25">
      <c r="B304" s="74"/>
      <c r="C304" s="74"/>
    </row>
    <row r="305" spans="2:3" s="16" customFormat="1" x14ac:dyDescent="0.25">
      <c r="B305" s="74"/>
      <c r="C305" s="74"/>
    </row>
    <row r="306" spans="2:3" s="16" customFormat="1" x14ac:dyDescent="0.25">
      <c r="B306" s="74"/>
      <c r="C306" s="74"/>
    </row>
    <row r="307" spans="2:3" s="16" customFormat="1" x14ac:dyDescent="0.25">
      <c r="B307" s="74"/>
      <c r="C307" s="74"/>
    </row>
    <row r="308" spans="2:3" s="16" customFormat="1" x14ac:dyDescent="0.25">
      <c r="B308" s="74"/>
      <c r="C308" s="74"/>
    </row>
    <row r="309" spans="2:3" s="16" customFormat="1" x14ac:dyDescent="0.25">
      <c r="B309" s="74"/>
      <c r="C309" s="74"/>
    </row>
    <row r="310" spans="2:3" s="16" customFormat="1" x14ac:dyDescent="0.25">
      <c r="B310" s="74"/>
      <c r="C310" s="74"/>
    </row>
    <row r="311" spans="2:3" s="16" customFormat="1" x14ac:dyDescent="0.25">
      <c r="B311" s="74"/>
      <c r="C311" s="74"/>
    </row>
    <row r="312" spans="2:3" s="16" customFormat="1" x14ac:dyDescent="0.25">
      <c r="B312" s="74"/>
      <c r="C312" s="74"/>
    </row>
    <row r="313" spans="2:3" s="16" customFormat="1" x14ac:dyDescent="0.25">
      <c r="B313" s="74"/>
      <c r="C313" s="74"/>
    </row>
    <row r="314" spans="2:3" s="16" customFormat="1" x14ac:dyDescent="0.25">
      <c r="B314" s="74"/>
      <c r="C314" s="74"/>
    </row>
    <row r="315" spans="2:3" s="16" customFormat="1" x14ac:dyDescent="0.25">
      <c r="B315" s="74"/>
      <c r="C315" s="74"/>
    </row>
    <row r="316" spans="2:3" s="16" customFormat="1" x14ac:dyDescent="0.25">
      <c r="B316" s="74"/>
      <c r="C316" s="74"/>
    </row>
    <row r="317" spans="2:3" s="16" customFormat="1" x14ac:dyDescent="0.25">
      <c r="B317" s="74"/>
      <c r="C317" s="74"/>
    </row>
    <row r="318" spans="2:3" s="16" customFormat="1" x14ac:dyDescent="0.25">
      <c r="B318" s="74"/>
      <c r="C318" s="74"/>
    </row>
    <row r="319" spans="2:3" s="16" customFormat="1" x14ac:dyDescent="0.25">
      <c r="B319" s="74"/>
      <c r="C319" s="74"/>
    </row>
    <row r="320" spans="2:3" s="16" customFormat="1" x14ac:dyDescent="0.25">
      <c r="B320" s="74"/>
      <c r="C320" s="74"/>
    </row>
    <row r="321" spans="2:3" s="16" customFormat="1" x14ac:dyDescent="0.25">
      <c r="B321" s="74"/>
      <c r="C321" s="74"/>
    </row>
    <row r="322" spans="2:3" s="16" customFormat="1" x14ac:dyDescent="0.25">
      <c r="B322" s="74"/>
      <c r="C322" s="74"/>
    </row>
    <row r="323" spans="2:3" s="16" customFormat="1" x14ac:dyDescent="0.25">
      <c r="B323" s="74"/>
      <c r="C323" s="74"/>
    </row>
    <row r="324" spans="2:3" s="16" customFormat="1" x14ac:dyDescent="0.25">
      <c r="B324" s="74"/>
      <c r="C324" s="74"/>
    </row>
    <row r="325" spans="2:3" s="16" customFormat="1" x14ac:dyDescent="0.25">
      <c r="B325" s="74"/>
      <c r="C325" s="74"/>
    </row>
    <row r="326" spans="2:3" s="16" customFormat="1" x14ac:dyDescent="0.25">
      <c r="B326" s="74"/>
      <c r="C326" s="74"/>
    </row>
    <row r="327" spans="2:3" s="16" customFormat="1" x14ac:dyDescent="0.25">
      <c r="B327" s="74"/>
      <c r="C327" s="74"/>
    </row>
    <row r="328" spans="2:3" s="16" customFormat="1" x14ac:dyDescent="0.25">
      <c r="B328" s="74"/>
      <c r="C328" s="74"/>
    </row>
    <row r="329" spans="2:3" s="16" customFormat="1" x14ac:dyDescent="0.25">
      <c r="B329" s="74"/>
      <c r="C329" s="74"/>
    </row>
    <row r="330" spans="2:3" s="16" customFormat="1" x14ac:dyDescent="0.25">
      <c r="B330" s="74"/>
      <c r="C330" s="74"/>
    </row>
    <row r="331" spans="2:3" s="16" customFormat="1" x14ac:dyDescent="0.25">
      <c r="B331" s="74"/>
      <c r="C331" s="74"/>
    </row>
    <row r="332" spans="2:3" s="16" customFormat="1" x14ac:dyDescent="0.25">
      <c r="B332" s="74"/>
      <c r="C332" s="74"/>
    </row>
    <row r="333" spans="2:3" s="16" customFormat="1" x14ac:dyDescent="0.25">
      <c r="B333" s="74"/>
      <c r="C333" s="74"/>
    </row>
    <row r="334" spans="2:3" s="16" customFormat="1" x14ac:dyDescent="0.25">
      <c r="B334" s="74"/>
      <c r="C334" s="74"/>
    </row>
    <row r="335" spans="2:3" s="16" customFormat="1" x14ac:dyDescent="0.25">
      <c r="B335" s="74"/>
      <c r="C335" s="74"/>
    </row>
    <row r="336" spans="2:3" s="16" customFormat="1" x14ac:dyDescent="0.25">
      <c r="B336" s="74"/>
      <c r="C336" s="74"/>
    </row>
    <row r="337" spans="2:3" s="16" customFormat="1" x14ac:dyDescent="0.25">
      <c r="B337" s="74"/>
      <c r="C337" s="74"/>
    </row>
    <row r="338" spans="2:3" s="16" customFormat="1" x14ac:dyDescent="0.25">
      <c r="B338" s="74"/>
      <c r="C338" s="74"/>
    </row>
    <row r="339" spans="2:3" s="16" customFormat="1" x14ac:dyDescent="0.25">
      <c r="B339" s="74"/>
      <c r="C339" s="74"/>
    </row>
    <row r="340" spans="2:3" s="16" customFormat="1" x14ac:dyDescent="0.25">
      <c r="B340" s="74"/>
      <c r="C340" s="74"/>
    </row>
    <row r="341" spans="2:3" s="16" customFormat="1" x14ac:dyDescent="0.25">
      <c r="B341" s="74"/>
      <c r="C341" s="74"/>
    </row>
    <row r="342" spans="2:3" s="16" customFormat="1" x14ac:dyDescent="0.25">
      <c r="B342" s="74"/>
      <c r="C342" s="74"/>
    </row>
    <row r="343" spans="2:3" s="16" customFormat="1" x14ac:dyDescent="0.25">
      <c r="B343" s="74"/>
      <c r="C343" s="74"/>
    </row>
    <row r="344" spans="2:3" s="16" customFormat="1" x14ac:dyDescent="0.25">
      <c r="B344" s="74"/>
      <c r="C344" s="74"/>
    </row>
    <row r="345" spans="2:3" s="16" customFormat="1" x14ac:dyDescent="0.25">
      <c r="B345" s="74"/>
      <c r="C345" s="74"/>
    </row>
    <row r="346" spans="2:3" s="16" customFormat="1" x14ac:dyDescent="0.25">
      <c r="B346" s="74"/>
      <c r="C346" s="74"/>
    </row>
    <row r="347" spans="2:3" s="16" customFormat="1" x14ac:dyDescent="0.25">
      <c r="B347" s="74"/>
      <c r="C347" s="74"/>
    </row>
    <row r="348" spans="2:3" s="16" customFormat="1" x14ac:dyDescent="0.25">
      <c r="B348" s="74"/>
      <c r="C348" s="74"/>
    </row>
    <row r="349" spans="2:3" s="16" customFormat="1" x14ac:dyDescent="0.25">
      <c r="B349" s="74"/>
      <c r="C349" s="74"/>
    </row>
    <row r="350" spans="2:3" s="16" customFormat="1" x14ac:dyDescent="0.25">
      <c r="B350" s="74"/>
      <c r="C350" s="74"/>
    </row>
    <row r="351" spans="2:3" s="16" customFormat="1" x14ac:dyDescent="0.25">
      <c r="B351" s="74"/>
      <c r="C351" s="74"/>
    </row>
    <row r="352" spans="2:3" s="16" customFormat="1" x14ac:dyDescent="0.25">
      <c r="B352" s="74"/>
      <c r="C352" s="74"/>
    </row>
    <row r="353" spans="2:3" s="16" customFormat="1" x14ac:dyDescent="0.25">
      <c r="B353" s="74"/>
      <c r="C353" s="74"/>
    </row>
    <row r="354" spans="2:3" s="16" customFormat="1" x14ac:dyDescent="0.25">
      <c r="B354" s="74"/>
      <c r="C354" s="74"/>
    </row>
    <row r="355" spans="2:3" s="16" customFormat="1" x14ac:dyDescent="0.25">
      <c r="B355" s="74"/>
      <c r="C355" s="74"/>
    </row>
    <row r="356" spans="2:3" s="16" customFormat="1" x14ac:dyDescent="0.25">
      <c r="B356" s="74"/>
      <c r="C356" s="74"/>
    </row>
    <row r="357" spans="2:3" s="16" customFormat="1" x14ac:dyDescent="0.25">
      <c r="B357" s="74"/>
      <c r="C357" s="74"/>
    </row>
    <row r="358" spans="2:3" s="16" customFormat="1" x14ac:dyDescent="0.25">
      <c r="B358" s="74"/>
      <c r="C358" s="74"/>
    </row>
    <row r="359" spans="2:3" s="16" customFormat="1" x14ac:dyDescent="0.25">
      <c r="B359" s="74"/>
      <c r="C359" s="74"/>
    </row>
    <row r="360" spans="2:3" s="16" customFormat="1" x14ac:dyDescent="0.25">
      <c r="B360" s="74"/>
      <c r="C360" s="74"/>
    </row>
    <row r="361" spans="2:3" s="16" customFormat="1" x14ac:dyDescent="0.25">
      <c r="B361" s="74"/>
      <c r="C361" s="74"/>
    </row>
    <row r="362" spans="2:3" s="16" customFormat="1" x14ac:dyDescent="0.25">
      <c r="B362" s="74"/>
      <c r="C362" s="74"/>
    </row>
    <row r="363" spans="2:3" s="16" customFormat="1" x14ac:dyDescent="0.25">
      <c r="B363" s="74"/>
      <c r="C363" s="74"/>
    </row>
    <row r="364" spans="2:3" s="16" customFormat="1" x14ac:dyDescent="0.25">
      <c r="B364" s="74"/>
      <c r="C364" s="74"/>
    </row>
    <row r="365" spans="2:3" s="16" customFormat="1" x14ac:dyDescent="0.25">
      <c r="B365" s="74"/>
      <c r="C365" s="74"/>
    </row>
    <row r="366" spans="2:3" s="16" customFormat="1" x14ac:dyDescent="0.25">
      <c r="B366" s="74"/>
      <c r="C366" s="74"/>
    </row>
    <row r="367" spans="2:3" s="16" customFormat="1" x14ac:dyDescent="0.25">
      <c r="B367" s="74"/>
      <c r="C367" s="74"/>
    </row>
    <row r="368" spans="2:3" s="16" customFormat="1" x14ac:dyDescent="0.25">
      <c r="B368" s="74"/>
      <c r="C368" s="74"/>
    </row>
    <row r="369" spans="2:3" s="16" customFormat="1" x14ac:dyDescent="0.25">
      <c r="B369" s="74"/>
      <c r="C369" s="74"/>
    </row>
    <row r="370" spans="2:3" s="16" customFormat="1" x14ac:dyDescent="0.25">
      <c r="B370" s="74"/>
      <c r="C370" s="74"/>
    </row>
    <row r="371" spans="2:3" s="16" customFormat="1" x14ac:dyDescent="0.25">
      <c r="B371" s="74"/>
      <c r="C371" s="74"/>
    </row>
    <row r="372" spans="2:3" s="16" customFormat="1" x14ac:dyDescent="0.25">
      <c r="B372" s="74"/>
      <c r="C372" s="74"/>
    </row>
    <row r="373" spans="2:3" s="16" customFormat="1" x14ac:dyDescent="0.25">
      <c r="B373" s="74"/>
      <c r="C373" s="74"/>
    </row>
    <row r="374" spans="2:3" s="16" customFormat="1" x14ac:dyDescent="0.25">
      <c r="B374" s="74"/>
      <c r="C374" s="74"/>
    </row>
    <row r="375" spans="2:3" s="16" customFormat="1" x14ac:dyDescent="0.25">
      <c r="B375" s="74"/>
      <c r="C375" s="74"/>
    </row>
    <row r="376" spans="2:3" s="16" customFormat="1" x14ac:dyDescent="0.25">
      <c r="B376" s="74"/>
      <c r="C376" s="74"/>
    </row>
    <row r="377" spans="2:3" s="16" customFormat="1" x14ac:dyDescent="0.25">
      <c r="B377" s="74"/>
      <c r="C377" s="74"/>
    </row>
    <row r="378" spans="2:3" s="16" customFormat="1" x14ac:dyDescent="0.25">
      <c r="B378" s="74"/>
      <c r="C378" s="74"/>
    </row>
    <row r="379" spans="2:3" s="16" customFormat="1" x14ac:dyDescent="0.25">
      <c r="B379" s="74"/>
      <c r="C379" s="74"/>
    </row>
    <row r="380" spans="2:3" s="16" customFormat="1" x14ac:dyDescent="0.25">
      <c r="B380" s="74"/>
      <c r="C380" s="74"/>
    </row>
    <row r="381" spans="2:3" s="16" customFormat="1" x14ac:dyDescent="0.25">
      <c r="B381" s="74"/>
      <c r="C381" s="74"/>
    </row>
    <row r="382" spans="2:3" s="16" customFormat="1" x14ac:dyDescent="0.25">
      <c r="B382" s="74"/>
      <c r="C382" s="74"/>
    </row>
    <row r="383" spans="2:3" s="16" customFormat="1" x14ac:dyDescent="0.25">
      <c r="B383" s="74"/>
      <c r="C383" s="74"/>
    </row>
    <row r="384" spans="2:3" s="16" customFormat="1" x14ac:dyDescent="0.25">
      <c r="B384" s="74"/>
      <c r="C384" s="74"/>
    </row>
    <row r="385" spans="2:3" s="16" customFormat="1" x14ac:dyDescent="0.25">
      <c r="B385" s="74"/>
      <c r="C385" s="74"/>
    </row>
    <row r="386" spans="2:3" s="16" customFormat="1" x14ac:dyDescent="0.25">
      <c r="B386" s="74"/>
      <c r="C386" s="74"/>
    </row>
    <row r="387" spans="2:3" s="16" customFormat="1" x14ac:dyDescent="0.25">
      <c r="B387" s="74"/>
      <c r="C387" s="74"/>
    </row>
    <row r="388" spans="2:3" s="16" customFormat="1" x14ac:dyDescent="0.25">
      <c r="B388" s="74"/>
      <c r="C388" s="74"/>
    </row>
    <row r="389" spans="2:3" s="16" customFormat="1" x14ac:dyDescent="0.25">
      <c r="B389" s="74"/>
      <c r="C389" s="74"/>
    </row>
    <row r="390" spans="2:3" s="16" customFormat="1" x14ac:dyDescent="0.25">
      <c r="B390" s="74"/>
      <c r="C390" s="74"/>
    </row>
    <row r="391" spans="2:3" s="16" customFormat="1" x14ac:dyDescent="0.25">
      <c r="B391" s="74"/>
      <c r="C391" s="74"/>
    </row>
    <row r="392" spans="2:3" s="16" customFormat="1" x14ac:dyDescent="0.25">
      <c r="B392" s="74"/>
      <c r="C392" s="74"/>
    </row>
    <row r="393" spans="2:3" s="16" customFormat="1" x14ac:dyDescent="0.25">
      <c r="B393" s="74"/>
      <c r="C393" s="74"/>
    </row>
    <row r="394" spans="2:3" s="16" customFormat="1" x14ac:dyDescent="0.25">
      <c r="B394" s="74"/>
      <c r="C394" s="74"/>
    </row>
    <row r="395" spans="2:3" s="16" customFormat="1" x14ac:dyDescent="0.25">
      <c r="B395" s="74"/>
      <c r="C395" s="74"/>
    </row>
    <row r="396" spans="2:3" s="16" customFormat="1" x14ac:dyDescent="0.25">
      <c r="B396" s="74"/>
      <c r="C396" s="74"/>
    </row>
    <row r="397" spans="2:3" s="16" customFormat="1" x14ac:dyDescent="0.25">
      <c r="B397" s="74"/>
      <c r="C397" s="74"/>
    </row>
    <row r="398" spans="2:3" s="16" customFormat="1" x14ac:dyDescent="0.25">
      <c r="B398" s="74"/>
      <c r="C398" s="74"/>
    </row>
    <row r="399" spans="2:3" s="16" customFormat="1" x14ac:dyDescent="0.25">
      <c r="B399" s="74"/>
      <c r="C399" s="74"/>
    </row>
    <row r="400" spans="2:3" s="16" customFormat="1" x14ac:dyDescent="0.25">
      <c r="B400" s="74"/>
      <c r="C400" s="74"/>
    </row>
    <row r="401" spans="2:3" s="16" customFormat="1" x14ac:dyDescent="0.25">
      <c r="B401" s="74"/>
      <c r="C401" s="74"/>
    </row>
    <row r="402" spans="2:3" s="16" customFormat="1" x14ac:dyDescent="0.25">
      <c r="B402" s="74"/>
      <c r="C402" s="74"/>
    </row>
    <row r="403" spans="2:3" s="16" customFormat="1" x14ac:dyDescent="0.25">
      <c r="B403" s="74"/>
      <c r="C403" s="74"/>
    </row>
    <row r="404" spans="2:3" s="16" customFormat="1" x14ac:dyDescent="0.25">
      <c r="B404" s="74"/>
      <c r="C404" s="74"/>
    </row>
    <row r="405" spans="2:3" s="16" customFormat="1" x14ac:dyDescent="0.25">
      <c r="B405" s="74"/>
      <c r="C405" s="74"/>
    </row>
    <row r="406" spans="2:3" s="16" customFormat="1" x14ac:dyDescent="0.25">
      <c r="B406" s="74"/>
      <c r="C406" s="74"/>
    </row>
    <row r="407" spans="2:3" s="16" customFormat="1" x14ac:dyDescent="0.25">
      <c r="B407" s="74"/>
      <c r="C407" s="74"/>
    </row>
    <row r="408" spans="2:3" s="16" customFormat="1" x14ac:dyDescent="0.25">
      <c r="B408" s="74"/>
      <c r="C408" s="74"/>
    </row>
    <row r="409" spans="2:3" s="16" customFormat="1" x14ac:dyDescent="0.25">
      <c r="B409" s="74"/>
      <c r="C409" s="74"/>
    </row>
    <row r="410" spans="2:3" s="16" customFormat="1" x14ac:dyDescent="0.25">
      <c r="B410" s="74"/>
      <c r="C410" s="74"/>
    </row>
    <row r="411" spans="2:3" s="16" customFormat="1" x14ac:dyDescent="0.25">
      <c r="B411" s="74"/>
      <c r="C411" s="74"/>
    </row>
    <row r="412" spans="2:3" s="16" customFormat="1" x14ac:dyDescent="0.25">
      <c r="B412" s="74"/>
      <c r="C412" s="74"/>
    </row>
    <row r="413" spans="2:3" s="16" customFormat="1" x14ac:dyDescent="0.25">
      <c r="B413" s="74"/>
      <c r="C413" s="74"/>
    </row>
    <row r="414" spans="2:3" s="16" customFormat="1" x14ac:dyDescent="0.25">
      <c r="B414" s="74"/>
      <c r="C414" s="74"/>
    </row>
    <row r="415" spans="2:3" s="16" customFormat="1" x14ac:dyDescent="0.25">
      <c r="B415" s="74"/>
      <c r="C415" s="74"/>
    </row>
    <row r="416" spans="2:3" s="16" customFormat="1" x14ac:dyDescent="0.25">
      <c r="B416" s="74"/>
      <c r="C416" s="74"/>
    </row>
    <row r="417" spans="2:3" s="16" customFormat="1" x14ac:dyDescent="0.25">
      <c r="B417" s="74"/>
      <c r="C417" s="74"/>
    </row>
    <row r="418" spans="2:3" s="16" customFormat="1" x14ac:dyDescent="0.25">
      <c r="B418" s="74"/>
      <c r="C418" s="74"/>
    </row>
    <row r="419" spans="2:3" s="16" customFormat="1" x14ac:dyDescent="0.25">
      <c r="B419" s="74"/>
      <c r="C419" s="74"/>
    </row>
    <row r="420" spans="2:3" s="16" customFormat="1" x14ac:dyDescent="0.25">
      <c r="B420" s="74"/>
      <c r="C420" s="74"/>
    </row>
    <row r="421" spans="2:3" s="16" customFormat="1" x14ac:dyDescent="0.25">
      <c r="B421" s="74"/>
      <c r="C421" s="74"/>
    </row>
    <row r="422" spans="2:3" s="16" customFormat="1" x14ac:dyDescent="0.25">
      <c r="B422" s="74"/>
      <c r="C422" s="74"/>
    </row>
    <row r="423" spans="2:3" s="16" customFormat="1" x14ac:dyDescent="0.25">
      <c r="B423" s="74"/>
      <c r="C423" s="74"/>
    </row>
    <row r="424" spans="2:3" s="16" customFormat="1" x14ac:dyDescent="0.25">
      <c r="B424" s="74"/>
      <c r="C424" s="74"/>
    </row>
    <row r="425" spans="2:3" s="16" customFormat="1" x14ac:dyDescent="0.25">
      <c r="B425" s="74"/>
      <c r="C425" s="74"/>
    </row>
    <row r="426" spans="2:3" s="16" customFormat="1" x14ac:dyDescent="0.25">
      <c r="B426" s="74"/>
      <c r="C426" s="74"/>
    </row>
    <row r="427" spans="2:3" s="16" customFormat="1" x14ac:dyDescent="0.25">
      <c r="B427" s="74"/>
      <c r="C427" s="74"/>
    </row>
    <row r="428" spans="2:3" s="16" customFormat="1" x14ac:dyDescent="0.25">
      <c r="B428" s="74"/>
      <c r="C428" s="74"/>
    </row>
    <row r="429" spans="2:3" s="16" customFormat="1" x14ac:dyDescent="0.25">
      <c r="B429" s="74"/>
      <c r="C429" s="74"/>
    </row>
    <row r="430" spans="2:3" s="16" customFormat="1" x14ac:dyDescent="0.25">
      <c r="B430" s="74"/>
      <c r="C430" s="74"/>
    </row>
    <row r="431" spans="2:3" s="16" customFormat="1" x14ac:dyDescent="0.25">
      <c r="B431" s="74"/>
      <c r="C431" s="74"/>
    </row>
    <row r="432" spans="2:3" s="16" customFormat="1" x14ac:dyDescent="0.25">
      <c r="B432" s="74"/>
      <c r="C432" s="74"/>
    </row>
    <row r="433" spans="2:3" s="16" customFormat="1" x14ac:dyDescent="0.25">
      <c r="B433" s="74"/>
      <c r="C433" s="74"/>
    </row>
    <row r="434" spans="2:3" s="16" customFormat="1" x14ac:dyDescent="0.25">
      <c r="B434" s="74"/>
      <c r="C434" s="74"/>
    </row>
    <row r="435" spans="2:3" s="16" customFormat="1" x14ac:dyDescent="0.25">
      <c r="B435" s="74"/>
      <c r="C435" s="74"/>
    </row>
    <row r="436" spans="2:3" s="16" customFormat="1" x14ac:dyDescent="0.25">
      <c r="B436" s="74"/>
      <c r="C436" s="74"/>
    </row>
    <row r="437" spans="2:3" s="16" customFormat="1" x14ac:dyDescent="0.25">
      <c r="B437" s="74"/>
      <c r="C437" s="74"/>
    </row>
    <row r="438" spans="2:3" s="16" customFormat="1" x14ac:dyDescent="0.25">
      <c r="B438" s="74"/>
      <c r="C438" s="74"/>
    </row>
    <row r="439" spans="2:3" s="16" customFormat="1" x14ac:dyDescent="0.25">
      <c r="B439" s="74"/>
      <c r="C439" s="74"/>
    </row>
    <row r="440" spans="2:3" s="16" customFormat="1" x14ac:dyDescent="0.25">
      <c r="B440" s="74"/>
      <c r="C440" s="74"/>
    </row>
    <row r="441" spans="2:3" s="16" customFormat="1" x14ac:dyDescent="0.25">
      <c r="B441" s="74"/>
      <c r="C441" s="74"/>
    </row>
    <row r="442" spans="2:3" s="16" customFormat="1" x14ac:dyDescent="0.25">
      <c r="B442" s="74"/>
      <c r="C442" s="74"/>
    </row>
    <row r="443" spans="2:3" s="16" customFormat="1" x14ac:dyDescent="0.25">
      <c r="B443" s="74"/>
      <c r="C443" s="74"/>
    </row>
    <row r="444" spans="2:3" s="16" customFormat="1" x14ac:dyDescent="0.25">
      <c r="B444" s="74"/>
      <c r="C444" s="74"/>
    </row>
    <row r="445" spans="2:3" s="16" customFormat="1" x14ac:dyDescent="0.25">
      <c r="B445" s="74"/>
      <c r="C445" s="74"/>
    </row>
    <row r="446" spans="2:3" s="16" customFormat="1" x14ac:dyDescent="0.25">
      <c r="B446" s="74"/>
      <c r="C446" s="74"/>
    </row>
    <row r="447" spans="2:3" s="16" customFormat="1" x14ac:dyDescent="0.25">
      <c r="B447" s="74"/>
      <c r="C447" s="74"/>
    </row>
    <row r="448" spans="2:3" s="16" customFormat="1" x14ac:dyDescent="0.25">
      <c r="B448" s="74"/>
      <c r="C448" s="74"/>
    </row>
    <row r="449" spans="2:3" s="16" customFormat="1" x14ac:dyDescent="0.25">
      <c r="B449" s="74"/>
      <c r="C449" s="74"/>
    </row>
    <row r="450" spans="2:3" s="16" customFormat="1" x14ac:dyDescent="0.25">
      <c r="B450" s="74"/>
      <c r="C450" s="74"/>
    </row>
    <row r="451" spans="2:3" s="16" customFormat="1" x14ac:dyDescent="0.25">
      <c r="B451" s="74"/>
      <c r="C451" s="74"/>
    </row>
    <row r="452" spans="2:3" s="16" customFormat="1" x14ac:dyDescent="0.25">
      <c r="B452" s="74"/>
      <c r="C452" s="74"/>
    </row>
    <row r="453" spans="2:3" s="16" customFormat="1" x14ac:dyDescent="0.25">
      <c r="B453" s="74"/>
      <c r="C453" s="74"/>
    </row>
    <row r="454" spans="2:3" s="16" customFormat="1" x14ac:dyDescent="0.25">
      <c r="B454" s="74"/>
      <c r="C454" s="74"/>
    </row>
    <row r="455" spans="2:3" s="16" customFormat="1" x14ac:dyDescent="0.25">
      <c r="B455" s="74"/>
      <c r="C455" s="74"/>
    </row>
    <row r="456" spans="2:3" s="16" customFormat="1" x14ac:dyDescent="0.25">
      <c r="B456" s="74"/>
      <c r="C456" s="74"/>
    </row>
    <row r="457" spans="2:3" s="16" customFormat="1" x14ac:dyDescent="0.25">
      <c r="B457" s="74"/>
      <c r="C457" s="74"/>
    </row>
    <row r="458" spans="2:3" s="16" customFormat="1" x14ac:dyDescent="0.25">
      <c r="B458" s="74"/>
      <c r="C458" s="74"/>
    </row>
    <row r="459" spans="2:3" s="16" customFormat="1" x14ac:dyDescent="0.25">
      <c r="B459" s="74"/>
      <c r="C459" s="74"/>
    </row>
    <row r="460" spans="2:3" s="16" customFormat="1" x14ac:dyDescent="0.25">
      <c r="B460" s="74"/>
      <c r="C460" s="74"/>
    </row>
    <row r="461" spans="2:3" s="16" customFormat="1" x14ac:dyDescent="0.25">
      <c r="B461" s="74"/>
      <c r="C461" s="74"/>
    </row>
    <row r="462" spans="2:3" s="16" customFormat="1" x14ac:dyDescent="0.25">
      <c r="B462" s="74"/>
      <c r="C462" s="74"/>
    </row>
    <row r="463" spans="2:3" s="16" customFormat="1" x14ac:dyDescent="0.25">
      <c r="B463" s="74"/>
      <c r="C463" s="74"/>
    </row>
    <row r="464" spans="2:3" s="16" customFormat="1" x14ac:dyDescent="0.25">
      <c r="B464" s="74"/>
      <c r="C464" s="74"/>
    </row>
    <row r="465" spans="2:3" s="16" customFormat="1" x14ac:dyDescent="0.25">
      <c r="B465" s="74"/>
      <c r="C465" s="74"/>
    </row>
    <row r="466" spans="2:3" s="16" customFormat="1" x14ac:dyDescent="0.25">
      <c r="B466" s="74"/>
      <c r="C466" s="74"/>
    </row>
    <row r="467" spans="2:3" s="16" customFormat="1" x14ac:dyDescent="0.25">
      <c r="B467" s="74"/>
      <c r="C467" s="74"/>
    </row>
    <row r="468" spans="2:3" s="16" customFormat="1" x14ac:dyDescent="0.25">
      <c r="B468" s="74"/>
      <c r="C468" s="74"/>
    </row>
    <row r="469" spans="2:3" s="16" customFormat="1" x14ac:dyDescent="0.25">
      <c r="B469" s="74"/>
      <c r="C469" s="74"/>
    </row>
    <row r="470" spans="2:3" s="16" customFormat="1" x14ac:dyDescent="0.25">
      <c r="B470" s="74"/>
      <c r="C470" s="74"/>
    </row>
    <row r="471" spans="2:3" s="16" customFormat="1" x14ac:dyDescent="0.25">
      <c r="B471" s="74"/>
      <c r="C471" s="74"/>
    </row>
    <row r="472" spans="2:3" s="16" customFormat="1" x14ac:dyDescent="0.25">
      <c r="B472" s="74"/>
      <c r="C472" s="74"/>
    </row>
    <row r="473" spans="2:3" s="16" customFormat="1" x14ac:dyDescent="0.25">
      <c r="B473" s="74"/>
      <c r="C473" s="74"/>
    </row>
    <row r="474" spans="2:3" s="16" customFormat="1" x14ac:dyDescent="0.25">
      <c r="B474" s="74"/>
      <c r="C474" s="74"/>
    </row>
    <row r="475" spans="2:3" s="16" customFormat="1" x14ac:dyDescent="0.25">
      <c r="B475" s="74"/>
      <c r="C475" s="74"/>
    </row>
    <row r="476" spans="2:3" s="16" customFormat="1" x14ac:dyDescent="0.25">
      <c r="B476" s="74"/>
      <c r="C476" s="74"/>
    </row>
    <row r="477" spans="2:3" s="16" customFormat="1" x14ac:dyDescent="0.25">
      <c r="B477" s="74"/>
      <c r="C477" s="74"/>
    </row>
    <row r="478" spans="2:3" s="16" customFormat="1" x14ac:dyDescent="0.25">
      <c r="B478" s="74"/>
      <c r="C478" s="74"/>
    </row>
    <row r="479" spans="2:3" s="16" customFormat="1" x14ac:dyDescent="0.25">
      <c r="B479" s="74"/>
      <c r="C479" s="74"/>
    </row>
    <row r="480" spans="2:3" s="16" customFormat="1" x14ac:dyDescent="0.25">
      <c r="B480" s="74"/>
      <c r="C480" s="74"/>
    </row>
    <row r="481" spans="2:3" s="16" customFormat="1" x14ac:dyDescent="0.25">
      <c r="B481" s="74"/>
      <c r="C481" s="74"/>
    </row>
    <row r="482" spans="2:3" s="16" customFormat="1" x14ac:dyDescent="0.25">
      <c r="B482" s="74"/>
      <c r="C482" s="74"/>
    </row>
    <row r="483" spans="2:3" s="16" customFormat="1" x14ac:dyDescent="0.25">
      <c r="B483" s="74"/>
      <c r="C483" s="74"/>
    </row>
    <row r="484" spans="2:3" s="16" customFormat="1" x14ac:dyDescent="0.25">
      <c r="B484" s="74"/>
      <c r="C484" s="74"/>
    </row>
    <row r="485" spans="2:3" s="16" customFormat="1" x14ac:dyDescent="0.25">
      <c r="B485" s="74"/>
      <c r="C485" s="74"/>
    </row>
    <row r="486" spans="2:3" s="16" customFormat="1" x14ac:dyDescent="0.25">
      <c r="B486" s="74"/>
      <c r="C486" s="74"/>
    </row>
    <row r="487" spans="2:3" s="16" customFormat="1" x14ac:dyDescent="0.25">
      <c r="B487" s="74"/>
      <c r="C487" s="74"/>
    </row>
    <row r="488" spans="2:3" s="16" customFormat="1" x14ac:dyDescent="0.25">
      <c r="B488" s="74"/>
      <c r="C488" s="74"/>
    </row>
    <row r="489" spans="2:3" s="16" customFormat="1" x14ac:dyDescent="0.25">
      <c r="B489" s="74"/>
      <c r="C489" s="74"/>
    </row>
    <row r="490" spans="2:3" s="16" customFormat="1" x14ac:dyDescent="0.25">
      <c r="B490" s="74"/>
      <c r="C490" s="74"/>
    </row>
    <row r="491" spans="2:3" s="16" customFormat="1" x14ac:dyDescent="0.25">
      <c r="B491" s="74"/>
      <c r="C491" s="74"/>
    </row>
    <row r="492" spans="2:3" s="16" customFormat="1" x14ac:dyDescent="0.25">
      <c r="B492" s="74"/>
      <c r="C492" s="74"/>
    </row>
    <row r="493" spans="2:3" s="16" customFormat="1" x14ac:dyDescent="0.25">
      <c r="B493" s="74"/>
      <c r="C493" s="74"/>
    </row>
    <row r="494" spans="2:3" s="16" customFormat="1" x14ac:dyDescent="0.25">
      <c r="B494" s="74"/>
      <c r="C494" s="74"/>
    </row>
    <row r="495" spans="2:3" s="16" customFormat="1" x14ac:dyDescent="0.25">
      <c r="B495" s="74"/>
      <c r="C495" s="74"/>
    </row>
    <row r="496" spans="2:3" s="16" customFormat="1" x14ac:dyDescent="0.25">
      <c r="B496" s="74"/>
      <c r="C496" s="74"/>
    </row>
    <row r="497" spans="2:3" s="16" customFormat="1" x14ac:dyDescent="0.25">
      <c r="B497" s="74"/>
      <c r="C497" s="74"/>
    </row>
    <row r="498" spans="2:3" s="16" customFormat="1" x14ac:dyDescent="0.25">
      <c r="B498" s="74"/>
      <c r="C498" s="74"/>
    </row>
    <row r="499" spans="2:3" s="16" customFormat="1" x14ac:dyDescent="0.25">
      <c r="B499" s="74"/>
      <c r="C499" s="74"/>
    </row>
    <row r="500" spans="2:3" s="16" customFormat="1" x14ac:dyDescent="0.25">
      <c r="B500" s="74"/>
      <c r="C500" s="74"/>
    </row>
    <row r="501" spans="2:3" s="16" customFormat="1" x14ac:dyDescent="0.25">
      <c r="B501" s="74"/>
      <c r="C501" s="74"/>
    </row>
    <row r="502" spans="2:3" s="16" customFormat="1" x14ac:dyDescent="0.25">
      <c r="B502" s="74"/>
      <c r="C502" s="74"/>
    </row>
    <row r="503" spans="2:3" s="16" customFormat="1" x14ac:dyDescent="0.25">
      <c r="B503" s="74"/>
      <c r="C503" s="74"/>
    </row>
    <row r="504" spans="2:3" s="16" customFormat="1" x14ac:dyDescent="0.25">
      <c r="B504" s="74"/>
      <c r="C504" s="74"/>
    </row>
    <row r="505" spans="2:3" s="16" customFormat="1" x14ac:dyDescent="0.25">
      <c r="B505" s="74"/>
      <c r="C505" s="74"/>
    </row>
    <row r="506" spans="2:3" s="16" customFormat="1" x14ac:dyDescent="0.25">
      <c r="B506" s="74"/>
      <c r="C506" s="74"/>
    </row>
    <row r="507" spans="2:3" s="16" customFormat="1" x14ac:dyDescent="0.25">
      <c r="B507" s="74"/>
      <c r="C507" s="74"/>
    </row>
    <row r="508" spans="2:3" s="16" customFormat="1" x14ac:dyDescent="0.25">
      <c r="B508" s="74"/>
      <c r="C508" s="74"/>
    </row>
    <row r="509" spans="2:3" s="16" customFormat="1" x14ac:dyDescent="0.25">
      <c r="B509" s="74"/>
      <c r="C509" s="74"/>
    </row>
    <row r="510" spans="2:3" s="16" customFormat="1" x14ac:dyDescent="0.25">
      <c r="B510" s="74"/>
      <c r="C510" s="74"/>
    </row>
    <row r="511" spans="2:3" s="16" customFormat="1" x14ac:dyDescent="0.25">
      <c r="B511" s="74"/>
      <c r="C511" s="74"/>
    </row>
    <row r="512" spans="2:3" s="16" customFormat="1" x14ac:dyDescent="0.25">
      <c r="B512" s="74"/>
      <c r="C512" s="74"/>
    </row>
    <row r="513" spans="2:3" s="16" customFormat="1" x14ac:dyDescent="0.25">
      <c r="B513" s="74"/>
      <c r="C513" s="74"/>
    </row>
    <row r="514" spans="2:3" s="16" customFormat="1" x14ac:dyDescent="0.25">
      <c r="B514" s="74"/>
      <c r="C514" s="74"/>
    </row>
    <row r="515" spans="2:3" s="16" customFormat="1" x14ac:dyDescent="0.25">
      <c r="B515" s="74"/>
      <c r="C515" s="74"/>
    </row>
    <row r="516" spans="2:3" s="16" customFormat="1" x14ac:dyDescent="0.25">
      <c r="B516" s="74"/>
      <c r="C516" s="74"/>
    </row>
    <row r="517" spans="2:3" s="16" customFormat="1" x14ac:dyDescent="0.25">
      <c r="B517" s="74"/>
      <c r="C517" s="74"/>
    </row>
    <row r="518" spans="2:3" s="16" customFormat="1" x14ac:dyDescent="0.25">
      <c r="B518" s="74"/>
      <c r="C518" s="74"/>
    </row>
    <row r="519" spans="2:3" s="16" customFormat="1" x14ac:dyDescent="0.25">
      <c r="B519" s="74"/>
      <c r="C519" s="74"/>
    </row>
    <row r="520" spans="2:3" s="16" customFormat="1" x14ac:dyDescent="0.25">
      <c r="B520" s="74"/>
      <c r="C520" s="74"/>
    </row>
    <row r="521" spans="2:3" s="16" customFormat="1" x14ac:dyDescent="0.25">
      <c r="B521" s="74"/>
      <c r="C521" s="74"/>
    </row>
    <row r="522" spans="2:3" s="16" customFormat="1" x14ac:dyDescent="0.25">
      <c r="B522" s="74"/>
      <c r="C522" s="74"/>
    </row>
    <row r="523" spans="2:3" s="16" customFormat="1" x14ac:dyDescent="0.25">
      <c r="B523" s="74"/>
      <c r="C523" s="74"/>
    </row>
    <row r="524" spans="2:3" s="16" customFormat="1" x14ac:dyDescent="0.25">
      <c r="B524" s="74"/>
      <c r="C524" s="74"/>
    </row>
    <row r="525" spans="2:3" s="16" customFormat="1" x14ac:dyDescent="0.25">
      <c r="B525" s="74"/>
      <c r="C525" s="74"/>
    </row>
    <row r="526" spans="2:3" s="16" customFormat="1" x14ac:dyDescent="0.25">
      <c r="B526" s="74"/>
      <c r="C526" s="74"/>
    </row>
    <row r="527" spans="2:3" s="16" customFormat="1" x14ac:dyDescent="0.25">
      <c r="B527" s="74"/>
      <c r="C527" s="74"/>
    </row>
    <row r="528" spans="2:3" s="16" customFormat="1" x14ac:dyDescent="0.25">
      <c r="B528" s="74"/>
      <c r="C528" s="74"/>
    </row>
    <row r="529" spans="2:3" s="16" customFormat="1" x14ac:dyDescent="0.25">
      <c r="B529" s="74"/>
      <c r="C529" s="74"/>
    </row>
    <row r="530" spans="2:3" s="16" customFormat="1" x14ac:dyDescent="0.25">
      <c r="B530" s="74"/>
      <c r="C530" s="74"/>
    </row>
    <row r="531" spans="2:3" s="16" customFormat="1" x14ac:dyDescent="0.25">
      <c r="B531" s="74"/>
      <c r="C531" s="74"/>
    </row>
    <row r="532" spans="2:3" s="16" customFormat="1" x14ac:dyDescent="0.25">
      <c r="B532" s="74"/>
      <c r="C532" s="74"/>
    </row>
    <row r="533" spans="2:3" s="16" customFormat="1" x14ac:dyDescent="0.25">
      <c r="B533" s="74"/>
      <c r="C533" s="74"/>
    </row>
    <row r="534" spans="2:3" s="16" customFormat="1" x14ac:dyDescent="0.25">
      <c r="B534" s="74"/>
      <c r="C534" s="74"/>
    </row>
    <row r="535" spans="2:3" s="16" customFormat="1" x14ac:dyDescent="0.25">
      <c r="B535" s="74"/>
      <c r="C535" s="74"/>
    </row>
    <row r="536" spans="2:3" s="16" customFormat="1" x14ac:dyDescent="0.25">
      <c r="B536" s="74"/>
      <c r="C536" s="74"/>
    </row>
    <row r="537" spans="2:3" s="16" customFormat="1" x14ac:dyDescent="0.25">
      <c r="B537" s="74"/>
      <c r="C537" s="74"/>
    </row>
    <row r="538" spans="2:3" s="16" customFormat="1" x14ac:dyDescent="0.25">
      <c r="B538" s="74"/>
      <c r="C538" s="74"/>
    </row>
    <row r="539" spans="2:3" s="16" customFormat="1" x14ac:dyDescent="0.25">
      <c r="B539" s="74"/>
      <c r="C539" s="74"/>
    </row>
    <row r="540" spans="2:3" s="16" customFormat="1" x14ac:dyDescent="0.25">
      <c r="B540" s="74"/>
      <c r="C540" s="74"/>
    </row>
    <row r="541" spans="2:3" s="16" customFormat="1" x14ac:dyDescent="0.25">
      <c r="B541" s="74"/>
      <c r="C541" s="74"/>
    </row>
    <row r="542" spans="2:3" s="16" customFormat="1" x14ac:dyDescent="0.25">
      <c r="B542" s="74"/>
      <c r="C542" s="74"/>
    </row>
    <row r="543" spans="2:3" s="16" customFormat="1" x14ac:dyDescent="0.25">
      <c r="B543" s="74"/>
      <c r="C543" s="74"/>
    </row>
    <row r="544" spans="2:3" s="16" customFormat="1" x14ac:dyDescent="0.25">
      <c r="B544" s="74"/>
      <c r="C544" s="74"/>
    </row>
    <row r="545" spans="2:3" s="16" customFormat="1" x14ac:dyDescent="0.25">
      <c r="B545" s="74"/>
      <c r="C545" s="74"/>
    </row>
    <row r="546" spans="2:3" s="16" customFormat="1" x14ac:dyDescent="0.25">
      <c r="B546" s="74"/>
      <c r="C546" s="74"/>
    </row>
    <row r="547" spans="2:3" s="16" customFormat="1" x14ac:dyDescent="0.25">
      <c r="B547" s="74"/>
      <c r="C547" s="74"/>
    </row>
    <row r="548" spans="2:3" s="16" customFormat="1" x14ac:dyDescent="0.25">
      <c r="B548" s="74"/>
      <c r="C548" s="74"/>
    </row>
    <row r="549" spans="2:3" s="16" customFormat="1" x14ac:dyDescent="0.25">
      <c r="B549" s="74"/>
      <c r="C549" s="74"/>
    </row>
    <row r="550" spans="2:3" s="16" customFormat="1" x14ac:dyDescent="0.25">
      <c r="B550" s="74"/>
      <c r="C550" s="74"/>
    </row>
    <row r="551" spans="2:3" s="16" customFormat="1" x14ac:dyDescent="0.25">
      <c r="B551" s="74"/>
      <c r="C551" s="74"/>
    </row>
    <row r="552" spans="2:3" s="16" customFormat="1" x14ac:dyDescent="0.25">
      <c r="B552" s="74"/>
      <c r="C552" s="74"/>
    </row>
    <row r="553" spans="2:3" s="16" customFormat="1" x14ac:dyDescent="0.25">
      <c r="B553" s="74"/>
      <c r="C553" s="74"/>
    </row>
    <row r="554" spans="2:3" s="16" customFormat="1" x14ac:dyDescent="0.25">
      <c r="B554" s="74"/>
      <c r="C554" s="74"/>
    </row>
    <row r="555" spans="2:3" s="16" customFormat="1" x14ac:dyDescent="0.25">
      <c r="B555" s="74"/>
      <c r="C555" s="74"/>
    </row>
    <row r="556" spans="2:3" s="16" customFormat="1" x14ac:dyDescent="0.25">
      <c r="B556" s="74"/>
      <c r="C556" s="74"/>
    </row>
    <row r="557" spans="2:3" s="16" customFormat="1" x14ac:dyDescent="0.25">
      <c r="B557" s="74"/>
      <c r="C557" s="74"/>
    </row>
    <row r="558" spans="2:3" s="16" customFormat="1" x14ac:dyDescent="0.25">
      <c r="B558" s="74"/>
      <c r="C558" s="74"/>
    </row>
    <row r="559" spans="2:3" s="16" customFormat="1" x14ac:dyDescent="0.25">
      <c r="B559" s="74"/>
      <c r="C559" s="74"/>
    </row>
    <row r="560" spans="2:3" s="16" customFormat="1" x14ac:dyDescent="0.25">
      <c r="B560" s="74"/>
      <c r="C560" s="74"/>
    </row>
    <row r="561" spans="2:3" s="16" customFormat="1" x14ac:dyDescent="0.25">
      <c r="B561" s="74"/>
      <c r="C561" s="74"/>
    </row>
    <row r="562" spans="2:3" s="16" customFormat="1" x14ac:dyDescent="0.25">
      <c r="B562" s="74"/>
      <c r="C562" s="74"/>
    </row>
    <row r="563" spans="2:3" s="16" customFormat="1" x14ac:dyDescent="0.25">
      <c r="B563" s="74"/>
      <c r="C563" s="74"/>
    </row>
    <row r="564" spans="2:3" s="16" customFormat="1" x14ac:dyDescent="0.25">
      <c r="B564" s="74"/>
      <c r="C564" s="74"/>
    </row>
    <row r="565" spans="2:3" s="16" customFormat="1" x14ac:dyDescent="0.25">
      <c r="B565" s="74"/>
      <c r="C565" s="74"/>
    </row>
    <row r="566" spans="2:3" s="16" customFormat="1" x14ac:dyDescent="0.25">
      <c r="B566" s="74"/>
      <c r="C566" s="74"/>
    </row>
    <row r="567" spans="2:3" s="16" customFormat="1" x14ac:dyDescent="0.25">
      <c r="B567" s="74"/>
      <c r="C567" s="74"/>
    </row>
    <row r="568" spans="2:3" s="16" customFormat="1" x14ac:dyDescent="0.25">
      <c r="B568" s="74"/>
      <c r="C568" s="74"/>
    </row>
    <row r="569" spans="2:3" s="16" customFormat="1" x14ac:dyDescent="0.25">
      <c r="B569" s="74"/>
      <c r="C569" s="74"/>
    </row>
    <row r="570" spans="2:3" s="16" customFormat="1" x14ac:dyDescent="0.25">
      <c r="B570" s="74"/>
      <c r="C570" s="74"/>
    </row>
    <row r="571" spans="2:3" s="16" customFormat="1" x14ac:dyDescent="0.25">
      <c r="B571" s="74"/>
      <c r="C571" s="74"/>
    </row>
    <row r="572" spans="2:3" s="16" customFormat="1" x14ac:dyDescent="0.25">
      <c r="B572" s="74"/>
      <c r="C572" s="74"/>
    </row>
    <row r="573" spans="2:3" s="16" customFormat="1" x14ac:dyDescent="0.25">
      <c r="B573" s="74"/>
      <c r="C573" s="74"/>
    </row>
    <row r="574" spans="2:3" s="16" customFormat="1" x14ac:dyDescent="0.25">
      <c r="B574" s="74"/>
      <c r="C574" s="74"/>
    </row>
    <row r="575" spans="2:3" s="16" customFormat="1" x14ac:dyDescent="0.25">
      <c r="B575" s="74"/>
      <c r="C575" s="74"/>
    </row>
    <row r="576" spans="2:3" s="16" customFormat="1" x14ac:dyDescent="0.25">
      <c r="B576" s="74"/>
      <c r="C576" s="74"/>
    </row>
    <row r="577" spans="2:3" s="16" customFormat="1" x14ac:dyDescent="0.25">
      <c r="B577" s="74"/>
      <c r="C577" s="74"/>
    </row>
    <row r="578" spans="2:3" s="16" customFormat="1" x14ac:dyDescent="0.25">
      <c r="B578" s="74"/>
      <c r="C578" s="74"/>
    </row>
    <row r="579" spans="2:3" s="16" customFormat="1" x14ac:dyDescent="0.25">
      <c r="B579" s="74"/>
      <c r="C579" s="74"/>
    </row>
    <row r="580" spans="2:3" s="16" customFormat="1" x14ac:dyDescent="0.25">
      <c r="B580" s="74"/>
      <c r="C580" s="74"/>
    </row>
    <row r="581" spans="2:3" s="16" customFormat="1" x14ac:dyDescent="0.25">
      <c r="B581" s="74"/>
      <c r="C581" s="74"/>
    </row>
    <row r="582" spans="2:3" s="16" customFormat="1" x14ac:dyDescent="0.25">
      <c r="B582" s="74"/>
      <c r="C582" s="74"/>
    </row>
    <row r="583" spans="2:3" s="16" customFormat="1" x14ac:dyDescent="0.25">
      <c r="B583" s="74"/>
      <c r="C583" s="74"/>
    </row>
    <row r="584" spans="2:3" s="16" customFormat="1" x14ac:dyDescent="0.25">
      <c r="B584" s="74"/>
      <c r="C584" s="74"/>
    </row>
    <row r="585" spans="2:3" s="16" customFormat="1" x14ac:dyDescent="0.25">
      <c r="B585" s="74"/>
      <c r="C585" s="74"/>
    </row>
    <row r="586" spans="2:3" s="16" customFormat="1" x14ac:dyDescent="0.25">
      <c r="B586" s="74"/>
      <c r="C586" s="74"/>
    </row>
    <row r="587" spans="2:3" s="16" customFormat="1" x14ac:dyDescent="0.25">
      <c r="B587" s="74"/>
      <c r="C587" s="74"/>
    </row>
    <row r="588" spans="2:3" s="16" customFormat="1" x14ac:dyDescent="0.25">
      <c r="B588" s="74"/>
      <c r="C588" s="74"/>
    </row>
    <row r="589" spans="2:3" s="16" customFormat="1" x14ac:dyDescent="0.25">
      <c r="B589" s="74"/>
      <c r="C589" s="74"/>
    </row>
    <row r="590" spans="2:3" s="16" customFormat="1" x14ac:dyDescent="0.25">
      <c r="B590" s="74"/>
      <c r="C590" s="74"/>
    </row>
    <row r="591" spans="2:3" s="16" customFormat="1" x14ac:dyDescent="0.25">
      <c r="B591" s="74"/>
      <c r="C591" s="74"/>
    </row>
    <row r="592" spans="2:3" s="16" customFormat="1" x14ac:dyDescent="0.25">
      <c r="B592" s="74"/>
      <c r="C592" s="74"/>
    </row>
    <row r="593" spans="2:3" s="16" customFormat="1" x14ac:dyDescent="0.25">
      <c r="B593" s="74"/>
      <c r="C593" s="74"/>
    </row>
    <row r="594" spans="2:3" s="16" customFormat="1" x14ac:dyDescent="0.25">
      <c r="B594" s="74"/>
      <c r="C594" s="74"/>
    </row>
    <row r="595" spans="2:3" s="16" customFormat="1" x14ac:dyDescent="0.25">
      <c r="B595" s="74"/>
      <c r="C595" s="74"/>
    </row>
    <row r="596" spans="2:3" s="16" customFormat="1" x14ac:dyDescent="0.25">
      <c r="B596" s="74"/>
      <c r="C596" s="74"/>
    </row>
    <row r="597" spans="2:3" s="16" customFormat="1" x14ac:dyDescent="0.25">
      <c r="B597" s="74"/>
      <c r="C597" s="74"/>
    </row>
    <row r="598" spans="2:3" s="16" customFormat="1" x14ac:dyDescent="0.25">
      <c r="B598" s="74"/>
      <c r="C598" s="74"/>
    </row>
    <row r="599" spans="2:3" s="16" customFormat="1" x14ac:dyDescent="0.25">
      <c r="B599" s="74"/>
      <c r="C599" s="74"/>
    </row>
    <row r="600" spans="2:3" s="16" customFormat="1" x14ac:dyDescent="0.25">
      <c r="B600" s="74"/>
      <c r="C600" s="74"/>
    </row>
    <row r="601" spans="2:3" s="16" customFormat="1" x14ac:dyDescent="0.25">
      <c r="B601" s="74"/>
      <c r="C601" s="74"/>
    </row>
    <row r="602" spans="2:3" s="16" customFormat="1" x14ac:dyDescent="0.25">
      <c r="B602" s="74"/>
      <c r="C602" s="74"/>
    </row>
    <row r="603" spans="2:3" s="16" customFormat="1" x14ac:dyDescent="0.25">
      <c r="B603" s="74"/>
      <c r="C603" s="74"/>
    </row>
    <row r="604" spans="2:3" s="16" customFormat="1" x14ac:dyDescent="0.25">
      <c r="B604" s="74"/>
      <c r="C604" s="74"/>
    </row>
    <row r="605" spans="2:3" s="16" customFormat="1" x14ac:dyDescent="0.25">
      <c r="B605" s="74"/>
      <c r="C605" s="74"/>
    </row>
    <row r="606" spans="2:3" s="16" customFormat="1" x14ac:dyDescent="0.25">
      <c r="B606" s="74"/>
      <c r="C606" s="74"/>
    </row>
    <row r="607" spans="2:3" s="16" customFormat="1" x14ac:dyDescent="0.25">
      <c r="B607" s="74"/>
      <c r="C607" s="74"/>
    </row>
    <row r="608" spans="2:3" s="16" customFormat="1" x14ac:dyDescent="0.25">
      <c r="B608" s="74"/>
      <c r="C608" s="74"/>
    </row>
    <row r="609" spans="2:3" s="16" customFormat="1" x14ac:dyDescent="0.25">
      <c r="B609" s="74"/>
      <c r="C609" s="74"/>
    </row>
    <row r="610" spans="2:3" s="16" customFormat="1" x14ac:dyDescent="0.25">
      <c r="B610" s="74"/>
      <c r="C610" s="74"/>
    </row>
    <row r="611" spans="2:3" s="16" customFormat="1" x14ac:dyDescent="0.25">
      <c r="B611" s="74"/>
      <c r="C611" s="74"/>
    </row>
    <row r="612" spans="2:3" s="16" customFormat="1" x14ac:dyDescent="0.25">
      <c r="B612" s="74"/>
      <c r="C612" s="74"/>
    </row>
    <row r="613" spans="2:3" s="16" customFormat="1" x14ac:dyDescent="0.25">
      <c r="B613" s="74"/>
      <c r="C613" s="74"/>
    </row>
    <row r="614" spans="2:3" s="16" customFormat="1" x14ac:dyDescent="0.25">
      <c r="B614" s="74"/>
      <c r="C614" s="74"/>
    </row>
    <row r="615" spans="2:3" s="16" customFormat="1" x14ac:dyDescent="0.25">
      <c r="B615" s="74"/>
      <c r="C615" s="74"/>
    </row>
    <row r="616" spans="2:3" s="16" customFormat="1" x14ac:dyDescent="0.25">
      <c r="B616" s="74"/>
      <c r="C616" s="74"/>
    </row>
    <row r="617" spans="2:3" s="16" customFormat="1" x14ac:dyDescent="0.25">
      <c r="B617" s="74"/>
      <c r="C617" s="74"/>
    </row>
    <row r="618" spans="2:3" s="16" customFormat="1" x14ac:dyDescent="0.25">
      <c r="B618" s="74"/>
      <c r="C618" s="74"/>
    </row>
    <row r="619" spans="2:3" s="16" customFormat="1" x14ac:dyDescent="0.25">
      <c r="B619" s="74"/>
      <c r="C619" s="74"/>
    </row>
    <row r="620" spans="2:3" s="16" customFormat="1" x14ac:dyDescent="0.25">
      <c r="B620" s="74"/>
      <c r="C620" s="74"/>
    </row>
    <row r="621" spans="2:3" s="16" customFormat="1" x14ac:dyDescent="0.25">
      <c r="B621" s="74"/>
      <c r="C621" s="74"/>
    </row>
    <row r="622" spans="2:3" s="16" customFormat="1" x14ac:dyDescent="0.25">
      <c r="B622" s="74"/>
      <c r="C622" s="74"/>
    </row>
    <row r="623" spans="2:3" s="16" customFormat="1" x14ac:dyDescent="0.25">
      <c r="B623" s="74"/>
      <c r="C623" s="74"/>
    </row>
    <row r="624" spans="2:3" s="16" customFormat="1" x14ac:dyDescent="0.25">
      <c r="B624" s="74"/>
      <c r="C624" s="74"/>
    </row>
    <row r="625" spans="2:3" s="16" customFormat="1" x14ac:dyDescent="0.25">
      <c r="B625" s="74"/>
      <c r="C625" s="74"/>
    </row>
    <row r="626" spans="2:3" s="16" customFormat="1" x14ac:dyDescent="0.25">
      <c r="B626" s="74"/>
      <c r="C626" s="74"/>
    </row>
    <row r="627" spans="2:3" s="16" customFormat="1" x14ac:dyDescent="0.25">
      <c r="B627" s="74"/>
      <c r="C627" s="74"/>
    </row>
    <row r="628" spans="2:3" s="16" customFormat="1" x14ac:dyDescent="0.25">
      <c r="B628" s="74"/>
      <c r="C628" s="74"/>
    </row>
    <row r="629" spans="2:3" s="16" customFormat="1" x14ac:dyDescent="0.25">
      <c r="B629" s="74"/>
      <c r="C629" s="74"/>
    </row>
    <row r="630" spans="2:3" s="16" customFormat="1" x14ac:dyDescent="0.25">
      <c r="B630" s="74"/>
      <c r="C630" s="74"/>
    </row>
    <row r="631" spans="2:3" s="16" customFormat="1" x14ac:dyDescent="0.25">
      <c r="B631" s="74"/>
      <c r="C631" s="74"/>
    </row>
    <row r="632" spans="2:3" s="16" customFormat="1" x14ac:dyDescent="0.25">
      <c r="B632" s="74"/>
      <c r="C632" s="74"/>
    </row>
    <row r="633" spans="2:3" s="16" customFormat="1" x14ac:dyDescent="0.25">
      <c r="B633" s="74"/>
      <c r="C633" s="74"/>
    </row>
    <row r="634" spans="2:3" s="16" customFormat="1" x14ac:dyDescent="0.25">
      <c r="B634" s="74"/>
      <c r="C634" s="74"/>
    </row>
    <row r="635" spans="2:3" s="16" customFormat="1" x14ac:dyDescent="0.25">
      <c r="B635" s="74"/>
      <c r="C635" s="74"/>
    </row>
    <row r="636" spans="2:3" s="16" customFormat="1" x14ac:dyDescent="0.25">
      <c r="B636" s="74"/>
      <c r="C636" s="74"/>
    </row>
    <row r="637" spans="2:3" s="16" customFormat="1" x14ac:dyDescent="0.25">
      <c r="B637" s="74"/>
      <c r="C637" s="74"/>
    </row>
    <row r="638" spans="2:3" s="16" customFormat="1" x14ac:dyDescent="0.25">
      <c r="B638" s="74"/>
      <c r="C638" s="74"/>
    </row>
    <row r="639" spans="2:3" s="16" customFormat="1" x14ac:dyDescent="0.25">
      <c r="B639" s="74"/>
      <c r="C639" s="74"/>
    </row>
    <row r="640" spans="2:3" s="16" customFormat="1" x14ac:dyDescent="0.25">
      <c r="B640" s="74"/>
      <c r="C640" s="74"/>
    </row>
    <row r="641" spans="2:3" s="16" customFormat="1" x14ac:dyDescent="0.25">
      <c r="B641" s="74"/>
      <c r="C641" s="74"/>
    </row>
    <row r="642" spans="2:3" s="16" customFormat="1" x14ac:dyDescent="0.25">
      <c r="B642" s="74"/>
      <c r="C642" s="74"/>
    </row>
    <row r="643" spans="2:3" s="16" customFormat="1" x14ac:dyDescent="0.25">
      <c r="B643" s="74"/>
      <c r="C643" s="74"/>
    </row>
    <row r="644" spans="2:3" s="16" customFormat="1" x14ac:dyDescent="0.25">
      <c r="B644" s="74"/>
      <c r="C644" s="74"/>
    </row>
    <row r="645" spans="2:3" s="16" customFormat="1" x14ac:dyDescent="0.25">
      <c r="B645" s="74"/>
      <c r="C645" s="74"/>
    </row>
    <row r="646" spans="2:3" s="16" customFormat="1" x14ac:dyDescent="0.25">
      <c r="B646" s="74"/>
      <c r="C646" s="74"/>
    </row>
    <row r="647" spans="2:3" s="16" customFormat="1" x14ac:dyDescent="0.25">
      <c r="B647" s="74"/>
      <c r="C647" s="74"/>
    </row>
    <row r="648" spans="2:3" s="16" customFormat="1" x14ac:dyDescent="0.25">
      <c r="B648" s="74"/>
      <c r="C648" s="74"/>
    </row>
    <row r="649" spans="2:3" s="16" customFormat="1" x14ac:dyDescent="0.25">
      <c r="B649" s="74"/>
      <c r="C649" s="74"/>
    </row>
    <row r="650" spans="2:3" s="16" customFormat="1" x14ac:dyDescent="0.25">
      <c r="B650" s="74"/>
      <c r="C650" s="74"/>
    </row>
    <row r="651" spans="2:3" s="16" customFormat="1" x14ac:dyDescent="0.25">
      <c r="B651" s="74"/>
      <c r="C651" s="74"/>
    </row>
    <row r="652" spans="2:3" s="16" customFormat="1" x14ac:dyDescent="0.25">
      <c r="B652" s="74"/>
      <c r="C652" s="74"/>
    </row>
    <row r="653" spans="2:3" s="16" customFormat="1" x14ac:dyDescent="0.25">
      <c r="B653" s="74"/>
      <c r="C653" s="74"/>
    </row>
    <row r="654" spans="2:3" s="16" customFormat="1" x14ac:dyDescent="0.25">
      <c r="B654" s="74"/>
      <c r="C654" s="74"/>
    </row>
    <row r="655" spans="2:3" s="16" customFormat="1" x14ac:dyDescent="0.25">
      <c r="B655" s="74"/>
      <c r="C655" s="74"/>
    </row>
    <row r="656" spans="2:3" s="16" customFormat="1" x14ac:dyDescent="0.25">
      <c r="B656" s="74"/>
      <c r="C656" s="74"/>
    </row>
  </sheetData>
  <sheetProtection algorithmName="SHA-512" hashValue="1OQaX4yIrICSfIBEiGL2jukjzWPDiMzc0ayVGu6UydJH2avpJlCwZLI8UUjspUdwSDB4ZyNV35fkYqJ805mNUg==" saltValue="QhiKjL/gS+f4hEsmIiju+A==" spinCount="100000" sheet="1" objects="1" scenarios="1" selectLockedCells="1"/>
  <mergeCells count="23">
    <mergeCell ref="A19:J19"/>
    <mergeCell ref="A31:J31"/>
    <mergeCell ref="H27:J27"/>
    <mergeCell ref="H84:J84"/>
    <mergeCell ref="E114:E115"/>
    <mergeCell ref="H101:J107"/>
    <mergeCell ref="H86:J91"/>
    <mergeCell ref="A72:J72"/>
    <mergeCell ref="A76:J76"/>
    <mergeCell ref="A2:G4"/>
    <mergeCell ref="H50:J55"/>
    <mergeCell ref="A64:J64"/>
    <mergeCell ref="H65:J67"/>
    <mergeCell ref="H69:J71"/>
    <mergeCell ref="H11:J14"/>
    <mergeCell ref="H23:J26"/>
    <mergeCell ref="A6:J6"/>
    <mergeCell ref="A32:J32"/>
    <mergeCell ref="A48:J48"/>
    <mergeCell ref="H34:J39"/>
    <mergeCell ref="A68:J68"/>
    <mergeCell ref="A7:J7"/>
    <mergeCell ref="H15:J15"/>
  </mergeCells>
  <pageMargins left="0.37" right="0.17" top="0.74803149606299213" bottom="0.74803149606299213" header="0.31496062992125984" footer="0.31496062992125984"/>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Kalkulator</vt:lpstr>
      <vt:lpstr>Kalkulator!Drucktitel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Mayer, Monique</dc:creator>
  <cp:lastModifiedBy>Schmidt, Melanie (Mesago Stuttgart)</cp:lastModifiedBy>
  <cp:lastPrinted>2017-12-12T16:58:51Z</cp:lastPrinted>
  <dcterms:created xsi:type="dcterms:W3CDTF">2009-01-27T13:18:36Z</dcterms:created>
  <dcterms:modified xsi:type="dcterms:W3CDTF">2022-01-31T11:18:06Z</dcterms:modified>
</cp:coreProperties>
</file>